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5195" windowHeight="9210" activeTab="0"/>
  </bookViews>
  <sheets>
    <sheet name="Kemi" sheetId="1" r:id="rId1"/>
    <sheet name="Gødning" sheetId="2" r:id="rId2"/>
    <sheet name="Udskrift Kemi" sheetId="3" r:id="rId3"/>
    <sheet name="Udskrift Gødning" sheetId="4" r:id="rId4"/>
  </sheets>
  <definedNames>
    <definedName name="_xlnm.Print_Area" localSheetId="1">'Gødning'!$A$1:$W$151</definedName>
    <definedName name="_xlnm.Print_Area" localSheetId="0">'Kemi'!$A$1:$V$175</definedName>
    <definedName name="_xlnm.Print_Area" localSheetId="3">'Udskrift Gødning'!$A$2:$W$130</definedName>
    <definedName name="_xlnm.Print_Area" localSheetId="2">'Udskrift Kemi'!$A$2:$V$102</definedName>
    <definedName name="Z_86F1B1F4_C84D_11D3_B2A8_ED5A3ED68C7F_.wvu.Rows" localSheetId="1" hidden="1">'Gødning'!$11:$14,'Gødning'!$211:$213,'Gødning'!#REF!,'Gødning'!#REF!,'Gødning'!#REF!</definedName>
    <definedName name="Z_86F1B1F4_C84D_11D3_B2A8_ED5A3ED68C7F_.wvu.Rows" localSheetId="0" hidden="1">'Kemi'!$7:$8,'Kemi'!$19:$21,'Kemi'!$27:$29,'Kemi'!$31:$31,'Kemi'!$42:$52</definedName>
  </definedNames>
  <calcPr fullCalcOnLoad="1"/>
</workbook>
</file>

<file path=xl/comments1.xml><?xml version="1.0" encoding="utf-8"?>
<comments xmlns="http://schemas.openxmlformats.org/spreadsheetml/2006/main">
  <authors>
    <author>En tilfreds Microsoft Office-bruger</author>
    <author>Truls Wiberg</author>
  </authors>
  <commentList>
    <comment ref="A1" authorId="0">
      <text>
        <r>
          <rPr>
            <b/>
            <sz val="8"/>
            <rFont val="Tahoma"/>
            <family val="2"/>
          </rPr>
          <t>Der kan oprettes op til 18 litra på dette regneark. 
Der kan oprettes flere behandliger af samme areal og der er mulighed for at bruge flere midler
Skal der sprøjtes på flere litra end 18 stk. kan man oprette flere regneark. 
Regnearkene ajourføres efter sprøjtning og spares som spøjtejournal. 
Dette regneark er et paradigma og skal gemmes under et eget filnavn når man har begyndt at udfylde paradigmaet, hvis Du ønsker at bevare Dine data.
Regnearket er beskyttet for at forhindre at formler bliver slettet ved en fejltagelse</t>
        </r>
      </text>
    </comment>
    <comment ref="K3" authorId="0">
      <text>
        <r>
          <rPr>
            <b/>
            <sz val="8"/>
            <rFont val="Tahoma"/>
            <family val="2"/>
          </rPr>
          <t>Årstal for sprøjtningens planlagte gennemførelse</t>
        </r>
      </text>
    </comment>
    <comment ref="A4" authorId="0">
      <text>
        <r>
          <rPr>
            <b/>
            <sz val="8"/>
            <rFont val="Tahoma"/>
            <family val="2"/>
          </rPr>
          <t xml:space="preserve">Her kan bruges afdelingsnummer og litra eller et navn.
Areal kan gentages for flere behandlinger indenfor samme år.
Ønskes yderligere opdeling i f.eks. Blok A eller Blok B  kan denne f.eks. skrives:
123a A, 123a B og så videre. 
Obligatorisk til sprøjtejournal
</t>
        </r>
      </text>
    </comment>
    <comment ref="A5" authorId="0">
      <text>
        <r>
          <rPr>
            <b/>
            <sz val="8"/>
            <rFont val="Tahoma"/>
            <family val="2"/>
          </rPr>
          <t>Areal i ha, gerne med 2 decimaler.
Obligatorisk til sprøjtejournal (1 decimal)</t>
        </r>
      </text>
    </comment>
    <comment ref="T5" authorId="0">
      <text>
        <r>
          <rPr>
            <b/>
            <sz val="8"/>
            <rFont val="Arial"/>
            <family val="2"/>
          </rPr>
          <t>Areal i alt der skal sprøjtes</t>
        </r>
      </text>
    </comment>
    <comment ref="A6" authorId="0">
      <text>
        <r>
          <rPr>
            <b/>
            <sz val="8"/>
            <rFont val="Tahoma"/>
            <family val="2"/>
          </rPr>
          <t>Gerne træartskode
Obligatorisk til sprøjtejournal</t>
        </r>
      </text>
    </comment>
    <comment ref="A8" authorId="0">
      <text>
        <r>
          <rPr>
            <b/>
            <sz val="8"/>
            <rFont val="Tahoma"/>
            <family val="2"/>
          </rPr>
          <t>Vigtigste ukrudt eller skadedyr der ønskes bekæmpet</t>
        </r>
      </text>
    </comment>
    <comment ref="A9" authorId="0">
      <text>
        <r>
          <rPr>
            <b/>
            <sz val="8"/>
            <rFont val="Tahoma"/>
            <family val="2"/>
          </rPr>
          <t>Traktorbomsprøjte    Trbom
ATV bom                        ATV
Rygsprøjte                    Ryg
Herbi CDA                      Herbi 
Smøring                         Smør *
Pensling                         Pens *
Tågesprøjte                 Tåge
* Enkelttræbehandling - dosering vil afhænge af plantetal</t>
        </r>
      </text>
    </comment>
    <comment ref="A18" authorId="0">
      <text>
        <r>
          <rPr>
            <b/>
            <sz val="8"/>
            <rFont val="Tahoma"/>
            <family val="2"/>
          </rPr>
          <t xml:space="preserve">Landbrugssprøjte fra 200 - 1500 liter vand/ha
Tågesprøjte fra 600 - 800 liter vand/ha
Rygsprøjte fra 150 - 800 liter vand/ha
Micron Herbi (15 - ) 30 liter vand/ha
</t>
        </r>
      </text>
    </comment>
    <comment ref="T23" authorId="0">
      <text>
        <r>
          <rPr>
            <b/>
            <sz val="8"/>
            <rFont val="Tahoma"/>
            <family val="2"/>
          </rPr>
          <t>Sprøjtevæske i alt</t>
        </r>
      </text>
    </comment>
    <comment ref="A40" authorId="0">
      <text>
        <r>
          <rPr>
            <b/>
            <sz val="8"/>
            <rFont val="Tahoma"/>
            <family val="2"/>
          </rPr>
          <t>Obligatorisk til sprøjtejournal 
Skrives f.eks. som 18/4 eller 18-4
Årstal fremgår af celle K3</t>
        </r>
      </text>
    </comment>
    <comment ref="A41" authorId="0">
      <text>
        <r>
          <rPr>
            <b/>
            <sz val="8"/>
            <rFont val="Tahoma"/>
            <family val="2"/>
          </rPr>
          <t>Her kan skrives medarbejderens eller entreprenørens navn. Der bruges letlæselige blokbogstaver. Hvis der bruges forkortelser eller initialer skal der forneden skrives de fulde navne.
Ved sin underskrift bekræfter sprøjteføreren at sprøjtningen er udført i henhold til sprøjteplanen.</t>
        </r>
      </text>
    </comment>
    <comment ref="A45" authorId="0">
      <text>
        <r>
          <rPr>
            <b/>
            <sz val="8"/>
            <rFont val="Tahoma"/>
            <family val="2"/>
          </rPr>
          <t xml:space="preserve">SO: Sol
OV: Overskyet 
RE: Regn
TÅ: Tåge
VÅ: Vådt
TØ: Tørt
</t>
        </r>
      </text>
    </comment>
    <comment ref="A46" authorId="0">
      <text>
        <r>
          <rPr>
            <b/>
            <sz val="8"/>
            <rFont val="Tahoma"/>
            <family val="2"/>
          </rPr>
          <t xml:space="preserve">m/s             Vindstyrke i ord                På land  
  0,0 -   0,2  Stille                     st            Røg stiger lige op  
  0,3 -   1,5  Næsten stille      nst         Vimpler og løv rører sig svagt  
  1,6 -   3,3  Svag vind            sv           Vimpler løftes, flag rører sig  
                                                                  </t>
        </r>
        <r>
          <rPr>
            <b/>
            <sz val="8"/>
            <color indexed="10"/>
            <rFont val="Tahoma"/>
            <family val="2"/>
          </rPr>
          <t xml:space="preserve"> Sprøjtning indstilles!
</t>
        </r>
        <r>
          <rPr>
            <b/>
            <sz val="8"/>
            <rFont val="Tahoma"/>
            <family val="2"/>
          </rPr>
          <t xml:space="preserve">
  3,4 -   5,4  Let vind                lv           Vimpler strækkes, flag løftes                       
  5,5 -   7,9  Jævn vind           jv           Flag strækkes, støv og papir løftes  
  8,0 - 10,7  Frisk vind            fv           Småbølger på søer og damme  
10,8 - 13,8  Hård vind            hv          Blæsten hviner i ledninger  
  </t>
        </r>
      </text>
    </comment>
    <comment ref="A47" authorId="0">
      <text>
        <r>
          <rPr>
            <b/>
            <sz val="8"/>
            <rFont val="Tahoma"/>
            <family val="2"/>
          </rPr>
          <t>°C</t>
        </r>
      </text>
    </comment>
    <comment ref="A48" authorId="0">
      <text>
        <r>
          <rPr>
            <b/>
            <sz val="8"/>
            <rFont val="Tahoma"/>
            <family val="2"/>
          </rPr>
          <t>P:    Perfekt
G:    God
M:   Middel
R:     Ringe
S:    Skadet</t>
        </r>
      </text>
    </comment>
    <comment ref="A10" authorId="1">
      <text>
        <r>
          <rPr>
            <b/>
            <sz val="8"/>
            <rFont val="Tahoma"/>
            <family val="2"/>
          </rPr>
          <t>Middel nr. 1 i eventuel blanding.
Dette regneark er designet til at håndtere beregninger for et eller to midler i blanding ad gangen for hver opgave (kolonne).
Blanding sker på brugerens eget ansvar.
Obligatorisk til Sprøjtejournal 
LINK
Link til Miljøstyrelsen. Bekæmpelsesmidler
TELEFON
Miljøstyrelsen har et informationscenter  hvor du kan få svar på lovgivning og produktinformation m.m.
Tel. 70 12 02 11
eller på E-mail:
frontlinien@frontlinien.dk</t>
        </r>
      </text>
    </comment>
    <comment ref="B3" authorId="1">
      <text>
        <r>
          <rPr>
            <b/>
            <sz val="8"/>
            <rFont val="Tahoma"/>
            <family val="0"/>
          </rPr>
          <t>Her skrives ejendommens navn, ev. adresse.
Obligatorisk oplysning med ejendomens eller ejerens navn.</t>
        </r>
        <r>
          <rPr>
            <sz val="8"/>
            <rFont val="Tahoma"/>
            <family val="0"/>
          </rPr>
          <t xml:space="preserve">
</t>
        </r>
      </text>
    </comment>
    <comment ref="A2" authorId="1">
      <text>
        <r>
          <rPr>
            <b/>
            <sz val="8"/>
            <rFont val="Tahoma"/>
            <family val="0"/>
          </rPr>
          <t xml:space="preserve">1. Viser sprøjtejournalens obligatoriske oplysninger.
Skal føres senest 7 dage efter sprøjtning og opbevares i mindt 5 år
2. Viser alle oplysninger, økonomi m.m.
3. Sammendrag af handelsvare for dette regneark.
4. Økonomi og planlægning.
Regnearket er beskyttet for at undgå at man sletter formler m.m. Du bør ikke fjerne beskyttelsen.
</t>
        </r>
      </text>
    </comment>
    <comment ref="N3" authorId="1">
      <text>
        <r>
          <rPr>
            <b/>
            <sz val="8"/>
            <rFont val="Tahoma"/>
            <family val="0"/>
          </rPr>
          <t>F.eks. et filnavn der er sammensat af forkortelser af ejendom-sprøjtemiddel-årstal:
"ejdrou08"</t>
        </r>
        <r>
          <rPr>
            <sz val="8"/>
            <rFont val="Tahoma"/>
            <family val="0"/>
          </rPr>
          <t xml:space="preserve">
</t>
        </r>
      </text>
    </comment>
    <comment ref="B2" authorId="1">
      <text>
        <r>
          <rPr>
            <b/>
            <sz val="8"/>
            <rFont val="Tahoma"/>
            <family val="0"/>
          </rPr>
          <t xml:space="preserve">SKÆRM
Vises bedst i 1024 x 768 pixel.
</t>
        </r>
      </text>
    </comment>
    <comment ref="N25" authorId="1">
      <text>
        <r>
          <rPr>
            <b/>
            <sz val="8"/>
            <rFont val="Tahoma"/>
            <family val="0"/>
          </rPr>
          <t>Sprøjteplanen skal godkendes før den bliver frigivet til udførelse af den ansvarlige arbjedsleder</t>
        </r>
        <r>
          <rPr>
            <sz val="8"/>
            <rFont val="Tahoma"/>
            <family val="0"/>
          </rPr>
          <t xml:space="preserve">
</t>
        </r>
      </text>
    </comment>
    <comment ref="A42" authorId="1">
      <text>
        <r>
          <rPr>
            <b/>
            <sz val="8"/>
            <rFont val="Tahoma"/>
            <family val="0"/>
          </rPr>
          <t>Sprøjteføreren krydser af for hver opgave at han har læst og forstået instruktionen på etiketten til midlet.</t>
        </r>
        <r>
          <rPr>
            <sz val="8"/>
            <rFont val="Tahoma"/>
            <family val="0"/>
          </rPr>
          <t xml:space="preserve">
</t>
        </r>
      </text>
    </comment>
    <comment ref="A43" authorId="1">
      <text>
        <r>
          <rPr>
            <b/>
            <sz val="8"/>
            <rFont val="Tahoma"/>
            <family val="0"/>
          </rPr>
          <t>Sprøjteføreren krydser af for hver opgave at han har læst og forstået arbejdspladsbrugsanvisningen og i særdeleshed brugen af værnemidler.</t>
        </r>
        <r>
          <rPr>
            <sz val="8"/>
            <rFont val="Tahoma"/>
            <family val="0"/>
          </rPr>
          <t xml:space="preserve">
</t>
        </r>
      </text>
    </comment>
    <comment ref="A44" authorId="1">
      <text>
        <r>
          <rPr>
            <b/>
            <sz val="8"/>
            <rFont val="Tahoma"/>
            <family val="0"/>
          </rPr>
          <t>Sprøjteføreren oplyser her ved at krydse af, at han eller hun har brugt værnemidlerne som oplyst under arbejdspladsbrugsanvisningen.</t>
        </r>
        <r>
          <rPr>
            <sz val="8"/>
            <rFont val="Tahoma"/>
            <family val="0"/>
          </rPr>
          <t xml:space="preserve">
</t>
        </r>
      </text>
    </comment>
    <comment ref="A51" authorId="1">
      <text>
        <r>
          <rPr>
            <b/>
            <sz val="8"/>
            <rFont val="Tahoma"/>
            <family val="0"/>
          </rPr>
          <t>Her skrives sprøjteførerenes navne og evt. forkortelser</t>
        </r>
      </text>
    </comment>
    <comment ref="A49" authorId="1">
      <text>
        <r>
          <rPr>
            <b/>
            <sz val="8"/>
            <rFont val="Tahoma"/>
            <family val="2"/>
          </rPr>
          <t xml:space="preserve">Henvisning til 2. Bemærkninger
</t>
        </r>
      </text>
    </comment>
    <comment ref="W30" authorId="1">
      <text>
        <r>
          <rPr>
            <b/>
            <sz val="8"/>
            <rFont val="Tahoma"/>
            <family val="2"/>
          </rPr>
          <t>Maksimal tilladt afvigelse i forbrug af kemikalier i %. Standardværdi: 5</t>
        </r>
        <r>
          <rPr>
            <sz val="8"/>
            <rFont val="Tahoma"/>
            <family val="0"/>
          </rPr>
          <t xml:space="preserve">
</t>
        </r>
      </text>
    </comment>
    <comment ref="A30" authorId="1">
      <text>
        <r>
          <rPr>
            <b/>
            <sz val="8"/>
            <rFont val="Tahoma"/>
            <family val="0"/>
          </rPr>
          <t xml:space="preserve">  </t>
        </r>
        <r>
          <rPr>
            <b/>
            <sz val="8"/>
            <color indexed="10"/>
            <rFont val="Tahoma"/>
            <family val="2"/>
          </rPr>
          <t>-</t>
        </r>
        <r>
          <rPr>
            <b/>
            <sz val="8"/>
            <rFont val="Tahoma"/>
            <family val="0"/>
          </rPr>
          <t xml:space="preserve"> Underdosering
 </t>
        </r>
        <r>
          <rPr>
            <b/>
            <sz val="8"/>
            <color indexed="10"/>
            <rFont val="Tahoma"/>
            <family val="2"/>
          </rPr>
          <t>+</t>
        </r>
        <r>
          <rPr>
            <b/>
            <sz val="8"/>
            <rFont val="Tahoma"/>
            <family val="0"/>
          </rPr>
          <t xml:space="preserve"> Overdosering
Følsomheden reguleres i W30</t>
        </r>
      </text>
    </comment>
    <comment ref="B1" authorId="1">
      <text>
        <r>
          <rPr>
            <b/>
            <sz val="8"/>
            <rFont val="Tahoma"/>
            <family val="2"/>
          </rPr>
          <t xml:space="preserve">Version: 5.91
23.5.2008
</t>
        </r>
      </text>
    </comment>
    <comment ref="A13" authorId="1">
      <text>
        <r>
          <rPr>
            <b/>
            <sz val="8"/>
            <rFont val="Tahoma"/>
            <family val="2"/>
          </rPr>
          <t xml:space="preserve">Obligatorisk til sprøjtejournal.
Vær opærksom på at der er forskellige størrelser enheder!
1 kg = 1.000 gram
20 g skrives som 0,020 
1 l = 1.000 ml 
15 ml skrives som 0,015
</t>
        </r>
      </text>
    </comment>
    <comment ref="A7" authorId="1">
      <text>
        <r>
          <rPr>
            <b/>
            <sz val="8"/>
            <rFont val="Tahoma"/>
            <family val="0"/>
          </rPr>
          <t xml:space="preserve">Planlagt tidspunkt for sprøjtning. </t>
        </r>
      </text>
    </comment>
    <comment ref="A14" authorId="1">
      <text>
        <r>
          <rPr>
            <b/>
            <sz val="8"/>
            <rFont val="Tahoma"/>
            <family val="2"/>
          </rPr>
          <t>Middel nr. 2 i blandingen.
På grund af de smalle kolonner kan hele navnet på kemikaliet ikke vises. Er Du i tvivl så vælg og læs derefter i cellen. 
Det har været nødvændigt at dele navnene for at gøre dem læselige.</t>
        </r>
      </text>
    </comment>
    <comment ref="A21" authorId="1">
      <text>
        <r>
          <rPr>
            <b/>
            <sz val="8"/>
            <rFont val="Tahoma"/>
            <family val="0"/>
          </rPr>
          <t xml:space="preserve">Middel A
</t>
        </r>
        <r>
          <rPr>
            <sz val="8"/>
            <rFont val="Tahoma"/>
            <family val="0"/>
          </rPr>
          <t xml:space="preserve">
</t>
        </r>
      </text>
    </comment>
    <comment ref="A22" authorId="1">
      <text>
        <r>
          <rPr>
            <b/>
            <sz val="8"/>
            <rFont val="Tahoma"/>
            <family val="0"/>
          </rPr>
          <t>Middel B</t>
        </r>
        <r>
          <rPr>
            <sz val="8"/>
            <rFont val="Tahoma"/>
            <family val="0"/>
          </rPr>
          <t xml:space="preserve">
</t>
        </r>
      </text>
    </comment>
    <comment ref="A33" authorId="1">
      <text>
        <r>
          <rPr>
            <b/>
            <sz val="8"/>
            <rFont val="Tahoma"/>
            <family val="0"/>
          </rPr>
          <t xml:space="preserve">  </t>
        </r>
        <r>
          <rPr>
            <b/>
            <sz val="8"/>
            <color indexed="10"/>
            <rFont val="Tahoma"/>
            <family val="2"/>
          </rPr>
          <t>-</t>
        </r>
        <r>
          <rPr>
            <b/>
            <sz val="8"/>
            <rFont val="Tahoma"/>
            <family val="0"/>
          </rPr>
          <t xml:space="preserve"> Underdosering
 </t>
        </r>
        <r>
          <rPr>
            <b/>
            <sz val="8"/>
            <color indexed="10"/>
            <rFont val="Tahoma"/>
            <family val="2"/>
          </rPr>
          <t>+</t>
        </r>
        <r>
          <rPr>
            <b/>
            <sz val="8"/>
            <rFont val="Tahoma"/>
            <family val="0"/>
          </rPr>
          <t xml:space="preserve"> Overdosering
Følsomheden reguleres i W30</t>
        </r>
      </text>
    </comment>
    <comment ref="A99" authorId="1">
      <text>
        <r>
          <rPr>
            <b/>
            <sz val="8"/>
            <rFont val="Tahoma"/>
            <family val="0"/>
          </rPr>
          <t>Her vises antal enheder handelsvare der skal bruges til ovenstående sprøjteplan.
Indtastes enhedspriser fås den totale omkostning for indkøb af midler forneden.</t>
        </r>
        <r>
          <rPr>
            <sz val="8"/>
            <rFont val="Tahoma"/>
            <family val="0"/>
          </rPr>
          <t xml:space="preserve">
</t>
        </r>
      </text>
    </comment>
    <comment ref="Y4" authorId="1">
      <text>
        <r>
          <rPr>
            <b/>
            <sz val="8"/>
            <rFont val="Tahoma"/>
            <family val="2"/>
          </rPr>
          <t>Området Y4:AD50 kan redigeres af brugeren.
Rediger kun inden der skal indtastes data i sprøjteplanen!
Alle røde overskrifter undtaget "HERBICIDER" der står øverst kan flyttes</t>
        </r>
      </text>
    </comment>
    <comment ref="AE3" authorId="1">
      <text>
        <r>
          <rPr>
            <b/>
            <sz val="8"/>
            <rFont val="Tahoma"/>
            <family val="0"/>
          </rPr>
          <t>Området AE3:AF20 kan redigeres af brugeren.
Rediger kun inden der skal indtastes data i sprøjteplanen!</t>
        </r>
        <r>
          <rPr>
            <sz val="8"/>
            <rFont val="Tahoma"/>
            <family val="0"/>
          </rPr>
          <t xml:space="preserve">
</t>
        </r>
      </text>
    </comment>
    <comment ref="AG3" authorId="1">
      <text>
        <r>
          <rPr>
            <b/>
            <sz val="8"/>
            <rFont val="Tahoma"/>
            <family val="0"/>
          </rPr>
          <t>Området AG3:AG20 kan redigeres af brugeren.
Rediger kun inden der skal indtastes data i sprøjteplanen!</t>
        </r>
        <r>
          <rPr>
            <sz val="8"/>
            <rFont val="Tahoma"/>
            <family val="0"/>
          </rPr>
          <t xml:space="preserve">
</t>
        </r>
      </text>
    </comment>
    <comment ref="C1" authorId="1">
      <text>
        <r>
          <rPr>
            <sz val="8"/>
            <rFont val="Tahoma"/>
            <family val="0"/>
          </rPr>
          <t xml:space="preserve">
</t>
        </r>
      </text>
    </comment>
    <comment ref="A56" authorId="1">
      <text>
        <r>
          <rPr>
            <b/>
            <sz val="8"/>
            <rFont val="Tahoma"/>
            <family val="2"/>
          </rPr>
          <t>Skriv en bemærkning og brug nummer til at henvise til bemærkningen foroven i række 49</t>
        </r>
        <r>
          <rPr>
            <sz val="8"/>
            <rFont val="Tahoma"/>
            <family val="0"/>
          </rPr>
          <t xml:space="preserve">
</t>
        </r>
      </text>
    </comment>
    <comment ref="A147" authorId="1">
      <text>
        <r>
          <rPr>
            <b/>
            <sz val="8"/>
            <rFont val="Tahoma"/>
            <family val="0"/>
          </rPr>
          <t xml:space="preserve">Sammendrag af midler og metoder med mulighed for at beregne omkostninger.
Kr. / enh. kan ændres i celleområdet U102:U143
</t>
        </r>
        <r>
          <rPr>
            <sz val="8"/>
            <rFont val="Tahoma"/>
            <family val="0"/>
          </rPr>
          <t xml:space="preserve">
</t>
        </r>
      </text>
    </comment>
    <comment ref="G149" authorId="1">
      <text>
        <r>
          <rPr>
            <b/>
            <sz val="8"/>
            <rFont val="Tahoma"/>
            <family val="0"/>
          </rPr>
          <t>Timer / ha x Kr. / time</t>
        </r>
        <r>
          <rPr>
            <sz val="8"/>
            <rFont val="Tahoma"/>
            <family val="0"/>
          </rPr>
          <t xml:space="preserve">
</t>
        </r>
      </text>
    </comment>
    <comment ref="I149" authorId="1">
      <text>
        <r>
          <rPr>
            <b/>
            <sz val="8"/>
            <rFont val="Tahoma"/>
            <family val="0"/>
          </rPr>
          <t>Antal ha. pr. metode</t>
        </r>
        <r>
          <rPr>
            <sz val="8"/>
            <rFont val="Tahoma"/>
            <family val="0"/>
          </rPr>
          <t xml:space="preserve">
</t>
        </r>
      </text>
    </comment>
    <comment ref="L149" authorId="1">
      <text>
        <r>
          <rPr>
            <b/>
            <sz val="8"/>
            <rFont val="Tahoma"/>
            <family val="0"/>
          </rPr>
          <t>Kr. / ha x Ha.</t>
        </r>
        <r>
          <rPr>
            <sz val="8"/>
            <rFont val="Tahoma"/>
            <family val="0"/>
          </rPr>
          <t xml:space="preserve">
</t>
        </r>
      </text>
    </comment>
    <comment ref="C149" authorId="1">
      <text>
        <r>
          <rPr>
            <b/>
            <sz val="8"/>
            <rFont val="Tahoma"/>
            <family val="0"/>
          </rPr>
          <t>Tidsforbrug, erfaringstal. Husk klargøring, transporttider og rengøring!</t>
        </r>
        <r>
          <rPr>
            <sz val="8"/>
            <rFont val="Tahoma"/>
            <family val="0"/>
          </rPr>
          <t xml:space="preserve">
</t>
        </r>
      </text>
    </comment>
    <comment ref="A11" authorId="1">
      <text>
        <r>
          <rPr>
            <b/>
            <sz val="8"/>
            <rFont val="Tahoma"/>
            <family val="0"/>
          </rPr>
          <t>Opslag - skal ikke redigeres.</t>
        </r>
        <r>
          <rPr>
            <sz val="8"/>
            <rFont val="Tahoma"/>
            <family val="0"/>
          </rPr>
          <t xml:space="preserve">
</t>
        </r>
      </text>
    </comment>
    <comment ref="A12" authorId="1">
      <text>
        <r>
          <rPr>
            <b/>
            <sz val="8"/>
            <rFont val="Tahoma"/>
            <family val="0"/>
          </rPr>
          <t>Opslag - skal ikke redigeres.</t>
        </r>
        <r>
          <rPr>
            <sz val="8"/>
            <rFont val="Tahoma"/>
            <family val="0"/>
          </rPr>
          <t xml:space="preserve">
</t>
        </r>
      </text>
    </comment>
    <comment ref="A15" authorId="1">
      <text>
        <r>
          <rPr>
            <b/>
            <sz val="8"/>
            <rFont val="Tahoma"/>
            <family val="0"/>
          </rPr>
          <t>Opslag - skal ikke redigeres.</t>
        </r>
        <r>
          <rPr>
            <sz val="8"/>
            <rFont val="Tahoma"/>
            <family val="0"/>
          </rPr>
          <t xml:space="preserve">
</t>
        </r>
      </text>
    </comment>
    <comment ref="A16" authorId="1">
      <text>
        <r>
          <rPr>
            <b/>
            <sz val="8"/>
            <rFont val="Tahoma"/>
            <family val="0"/>
          </rPr>
          <t>Opslag - skal ikke redigeres.</t>
        </r>
        <r>
          <rPr>
            <sz val="8"/>
            <rFont val="Tahoma"/>
            <family val="0"/>
          </rPr>
          <t xml:space="preserve">
</t>
        </r>
      </text>
    </comment>
    <comment ref="A17" authorId="1">
      <text>
        <r>
          <rPr>
            <b/>
            <sz val="8"/>
            <rFont val="Tahoma"/>
            <family val="2"/>
          </rPr>
          <t xml:space="preserve">Obligatorisk til sprøjtejournal.
Vær opærksom på at der er forskellige størrelser enheder!
1 kg = 1.000 gram
20 g skrives som 0,020 
1 l = 1.000 ml 
15 ml skrives som 0,015
</t>
        </r>
      </text>
    </comment>
  </commentList>
</comments>
</file>

<file path=xl/comments2.xml><?xml version="1.0" encoding="utf-8"?>
<comments xmlns="http://schemas.openxmlformats.org/spreadsheetml/2006/main">
  <authors>
    <author>En tilfreds Microsoft Office-bruger</author>
    <author>Truls Wiberg</author>
  </authors>
  <commentList>
    <comment ref="A1" authorId="0">
      <text>
        <r>
          <rPr>
            <b/>
            <sz val="8"/>
            <rFont val="Tahoma"/>
            <family val="2"/>
          </rPr>
          <t xml:space="preserve">Der oprettes typisk et regneark for hvert år. Skal der gødskes på flere litra end 18 stk., kan man oprette flere regneark. Regnearkene ajourføres efter gødskning og spares som gødningsjournal. 
Dette regneark er et paradigma og skal for hver gang gemmes under et andet filnavn:
</t>
        </r>
      </text>
    </comment>
    <comment ref="M3" authorId="0">
      <text>
        <r>
          <rPr>
            <b/>
            <sz val="8"/>
            <rFont val="Tahoma"/>
            <family val="2"/>
          </rPr>
          <t>Årstal for gødskningens planlagte gennemførelse</t>
        </r>
      </text>
    </comment>
    <comment ref="A4" authorId="0">
      <text>
        <r>
          <rPr>
            <b/>
            <sz val="8"/>
            <rFont val="Tahoma"/>
            <family val="2"/>
          </rPr>
          <t xml:space="preserve">Her kan bruges afdelingsnummer og litra eller et navn.
Ønskes der flere gødskninger af samme areal gentages afdelingsnummer/litra i næste kolonne og der oplyses et tidspunkt.
Se linie 7 "Tidspunkt"
</t>
        </r>
      </text>
    </comment>
    <comment ref="A5" authorId="0">
      <text>
        <r>
          <rPr>
            <b/>
            <sz val="8"/>
            <rFont val="Tahoma"/>
            <family val="2"/>
          </rPr>
          <t xml:space="preserve">Areal i ha, gerne med 2 decimaler.
</t>
        </r>
      </text>
    </comment>
    <comment ref="V5" authorId="0">
      <text>
        <r>
          <rPr>
            <b/>
            <sz val="8"/>
            <rFont val="Arial"/>
            <family val="2"/>
          </rPr>
          <t>Areal i alt der skal gødskes</t>
        </r>
      </text>
    </comment>
    <comment ref="A6" authorId="0">
      <text>
        <r>
          <rPr>
            <b/>
            <sz val="8"/>
            <rFont val="Tahoma"/>
            <family val="2"/>
          </rPr>
          <t xml:space="preserve">Gerne træartskode:
NGR: Nordmannsgran
NOB: Nobilis
ÆGR: Ædelgran
CON: Concolor
WEI: Weitchii
CRY: Cryptomeria
RGR: Rødgran
OMO: Omorika
CYP: Cypres
THU: Thuja
BJF: Bjergfyr
ØSF: Østerrigsk fyr.
Listen kan gøres længere i celleområdet AH3:AH20
</t>
        </r>
      </text>
    </comment>
    <comment ref="A8" authorId="0">
      <text>
        <r>
          <rPr>
            <b/>
            <sz val="8"/>
            <rFont val="Tahoma"/>
            <family val="2"/>
          </rPr>
          <t xml:space="preserve">Man kan enten vælge Handelsvare kg. / ha eller Kg. N / ha. 
Når feltet er gråt er det for at gøre opmærksom på at der er valgt  Kg. N / ha.
Der må ikke stå tal i grå felter!
</t>
        </r>
      </text>
    </comment>
    <comment ref="A84" authorId="0">
      <text>
        <r>
          <rPr>
            <b/>
            <sz val="8"/>
            <rFont val="Tahoma"/>
            <family val="2"/>
          </rPr>
          <t>Skrives som f.eks.
18/4 eller 18-4
Årstal fremgår af celle M3</t>
        </r>
      </text>
    </comment>
    <comment ref="A85" authorId="0">
      <text>
        <r>
          <rPr>
            <b/>
            <sz val="8"/>
            <rFont val="Tahoma"/>
            <family val="2"/>
          </rPr>
          <t>Her kan skrives medarbejderens eller entreprenørens navn. Der bruges letlæselige blokbogstaver. Hvis der bruges forkortelser eller initialer skal der forneden skrives de fulde navne.
Ved sin underskrift bekræfter medarbejderen at gødskningen er udført i henhold til gødningsplanen.</t>
        </r>
      </text>
    </comment>
    <comment ref="A86" authorId="0">
      <text>
        <r>
          <rPr>
            <b/>
            <sz val="8"/>
            <rFont val="Tahoma"/>
            <family val="2"/>
          </rPr>
          <t xml:space="preserve">SO: Sol
OV: Overskyet 
RE: Regn
TÅ: Tåge
VÅ: Vådt
TØ: Tørt
</t>
        </r>
      </text>
    </comment>
    <comment ref="A87" authorId="0">
      <text>
        <r>
          <rPr>
            <b/>
            <sz val="8"/>
            <rFont val="Tahoma"/>
            <family val="2"/>
          </rPr>
          <t xml:space="preserve">m/s             Vindstyrke i ord                På land  
  0,0 -   0,2  Stille                     ST           Røg stiger lige op  
  0,3 -   1,5  Næsten stille      NST        Vimpler og løv rører sig svagt  
  1,6 -   3,3  Svag vind            SV           Vimpler løftes, flag rører sig  
  3,4 -   5,4  Let vind                LV           Vimpler strækkes, flag løftes  
  5,5 -   7,9  Jævn vind           JV           Flag strækkes, støv og papir løftes  
  8,0 - 10,7  Frisk vind            FV           Småbølger på søer og damme  
10,8 - 13,8  Hård vind            HV          Blæsten hviner i ledninger  
Gødskning generes normalt mindre end sprøjtning af vind men vær opmærksom på at vindafdrift kan forekomme!
  </t>
        </r>
      </text>
    </comment>
    <comment ref="A88" authorId="0">
      <text>
        <r>
          <rPr>
            <b/>
            <sz val="8"/>
            <rFont val="Tahoma"/>
            <family val="2"/>
          </rPr>
          <t>°C</t>
        </r>
      </text>
    </comment>
    <comment ref="A89" authorId="0">
      <text>
        <r>
          <rPr>
            <b/>
            <sz val="8"/>
            <rFont val="Tahoma"/>
            <family val="2"/>
          </rPr>
          <t>P:    Perfekt
G:    God
M:   Middel
R:     Ringe
S:    Skadet</t>
        </r>
      </text>
    </comment>
    <comment ref="D3" authorId="1">
      <text>
        <r>
          <rPr>
            <b/>
            <sz val="8"/>
            <rFont val="Tahoma"/>
            <family val="0"/>
          </rPr>
          <t>Her skrives ejendommens navn, ev. adresse.
Oplysning med ejendomens eller ejerens navn.</t>
        </r>
        <r>
          <rPr>
            <sz val="8"/>
            <rFont val="Tahoma"/>
            <family val="0"/>
          </rPr>
          <t xml:space="preserve">
</t>
        </r>
      </text>
    </comment>
    <comment ref="A2" authorId="1">
      <text>
        <r>
          <rPr>
            <b/>
            <sz val="8"/>
            <rFont val="Tahoma"/>
            <family val="0"/>
          </rPr>
          <t>Bruges til planlægning, budgettering, arbejdsinstruksion, registrering af udførte opgaver, opfølgning og dokumentation.
Regnearket er beskyttet og der kan kun skrives eller rettes i de hvide felter.
Nogle hvide felter skifter farve ved valg.  Der må ikke stå tal i felter der er blevet grå. Kig dine valg igennem og ret indtastningen.</t>
        </r>
      </text>
    </comment>
    <comment ref="P3" authorId="1">
      <text>
        <r>
          <rPr>
            <b/>
            <sz val="8"/>
            <rFont val="Tahoma"/>
            <family val="0"/>
          </rPr>
          <t>F.eks. et filnavn der er sammensat af forkortelser af ejendom-gødning-årstal:
"ejdgod07"</t>
        </r>
        <r>
          <rPr>
            <sz val="8"/>
            <rFont val="Tahoma"/>
            <family val="0"/>
          </rPr>
          <t xml:space="preserve">
</t>
        </r>
      </text>
    </comment>
    <comment ref="C2" authorId="1">
      <text>
        <r>
          <rPr>
            <b/>
            <sz val="8"/>
            <rFont val="Tahoma"/>
            <family val="0"/>
          </rPr>
          <t xml:space="preserve">SKÆRM
Vises bedst i 1024 x 768 pixel.
</t>
        </r>
      </text>
    </comment>
    <comment ref="A92" authorId="1">
      <text>
        <r>
          <rPr>
            <b/>
            <sz val="8"/>
            <rFont val="Tahoma"/>
            <family val="0"/>
          </rPr>
          <t xml:space="preserve">Her skrives medarbejdernes navne og evt. forkortelser.
</t>
        </r>
      </text>
    </comment>
    <comment ref="A90" authorId="1">
      <text>
        <r>
          <rPr>
            <b/>
            <sz val="8"/>
            <rFont val="Tahoma"/>
            <family val="2"/>
          </rPr>
          <t xml:space="preserve">Henvisning til 3. Bemærkninger
</t>
        </r>
      </text>
    </comment>
    <comment ref="A82" authorId="1">
      <text>
        <r>
          <rPr>
            <b/>
            <sz val="8"/>
            <rFont val="Tahoma"/>
            <family val="0"/>
          </rPr>
          <t xml:space="preserve"> - Underdosering
 + Overdosering
Følsomheden reguleres i AA45</t>
        </r>
        <r>
          <rPr>
            <sz val="8"/>
            <rFont val="Tahoma"/>
            <family val="0"/>
          </rPr>
          <t xml:space="preserve">
</t>
        </r>
      </text>
    </comment>
    <comment ref="X84" authorId="1">
      <text>
        <r>
          <rPr>
            <b/>
            <sz val="8"/>
            <rFont val="Tahoma"/>
            <family val="2"/>
          </rPr>
          <t xml:space="preserve">Maksimalt tilladt udsving på dosering i %
</t>
        </r>
        <r>
          <rPr>
            <sz val="8"/>
            <rFont val="Tahoma"/>
            <family val="0"/>
          </rPr>
          <t xml:space="preserve">
</t>
        </r>
      </text>
    </comment>
    <comment ref="M55" authorId="1">
      <text>
        <r>
          <rPr>
            <b/>
            <sz val="8"/>
            <rFont val="Tahoma"/>
            <family val="0"/>
          </rPr>
          <t xml:space="preserve">Gødningsplanen er godkendt og frigivet til udførelse af den ansvarlige arbjedsleder
</t>
        </r>
        <r>
          <rPr>
            <sz val="8"/>
            <rFont val="Tahoma"/>
            <family val="0"/>
          </rPr>
          <t xml:space="preserve">
</t>
        </r>
      </text>
    </comment>
    <comment ref="A97" authorId="1">
      <text>
        <r>
          <rPr>
            <b/>
            <sz val="8"/>
            <rFont val="Tahoma"/>
            <family val="0"/>
          </rPr>
          <t>3. Bemærkninger kan bruges til faste bemærkninger vedrørende opgavernes løsning. Hvert notat-linie har et nummer.
Der kan også laves bemærkninger til den udførte opgave.
I række 94 er der under Bemærkning plads til at henvise til bemærknings-liniens nummer.
Bemærkningerne udskrives sammen med gødskningsjournalen som arbejdsinstruktion.</t>
        </r>
        <r>
          <rPr>
            <sz val="8"/>
            <rFont val="Tahoma"/>
            <family val="0"/>
          </rPr>
          <t xml:space="preserve">
</t>
        </r>
      </text>
    </comment>
    <comment ref="A11" authorId="1">
      <text>
        <r>
          <rPr>
            <b/>
            <sz val="8"/>
            <rFont val="Tahoma"/>
            <family val="0"/>
          </rPr>
          <t>Vælg den gødskning som skal bruges under hensyntagen til metodevalget. Se kommentar foroven.</t>
        </r>
      </text>
    </comment>
    <comment ref="A9" authorId="1">
      <text>
        <r>
          <rPr>
            <b/>
            <sz val="8"/>
            <rFont val="Tahoma"/>
            <family val="0"/>
          </rPr>
          <t xml:space="preserve">Man kan enten vælge Handelsvare Kg. / ha.   eller Kg. N / ha.
Når feltet er gråt er det for at gøre opmærksom på at der er valgt Handelsvare Kg. / ha. 
Der må ikke stå tal i grå felter!
</t>
        </r>
      </text>
    </comment>
    <comment ref="AE1" authorId="1">
      <text>
        <r>
          <rPr>
            <b/>
            <sz val="8"/>
            <rFont val="Tahoma"/>
            <family val="0"/>
          </rPr>
          <t>NPK % indtastes som f.eks.:
Kolonne AC: "Norsk Hydro NPK"
Kolonne AD: "230307"
Kolonne AE: Cu, Mg
230307 bliver da til 23-03-07
som er det format der kan bruges til de fortsatte beregninger.
23-3-7 er vægtprocent i gødningen.
Foretages der ændringer her af de grå data ødelægger det  gødnings-regnearket!
Rådfør Dig med Juletrædyrkerforeningen / PROKNUS i forbindelse med nye gødninger og ændringer i denne tabel!
Brugeren kan selv tilføje gødninger så længe data i kolonne AD opfylder følgende krav:
I kolonne AD kan der kun ifyldes data der opfylder
NN-PP-KK 
Værdierne for  N kan være et tal fra 01 til 99. Værdierne for P og K kan være tal fra 00 til 99.
Summen må ikke være større end 100.
Telefon +45 24 65 88 68
proknus@dataiskoven.dk</t>
        </r>
        <r>
          <rPr>
            <sz val="8"/>
            <rFont val="Tahoma"/>
            <family val="0"/>
          </rPr>
          <t xml:space="preserve">
</t>
        </r>
      </text>
    </comment>
    <comment ref="A10" authorId="1">
      <text>
        <r>
          <rPr>
            <b/>
            <sz val="8"/>
            <color indexed="10"/>
            <rFont val="Tahoma"/>
            <family val="2"/>
          </rPr>
          <t xml:space="preserve">OBS!  Kombiner valget mellem metode og gødning korrekt!
</t>
        </r>
        <r>
          <rPr>
            <b/>
            <sz val="8"/>
            <rFont val="Tahoma"/>
            <family val="0"/>
          </rPr>
          <t xml:space="preserve">
Bredgødskning                                            Bred-spred             NPK granulater                  Gødningsspreder eller såbalje
Sprøjtning af opløsninger                         Flydende                 NPK opløsninger                Traktorsprøjter m.m.
Sprøjtning med Urea,                                Flydende                 Urea opløsninger              Traktorsprøjter m.m.
Sprøjtning med Svovlsur ammoniak     Flydende                 Opløsning                           Traktorsprøjter m.m.
1 og 2 rækket bredgødskning                 Række                     NPK granulater                 ATV m.fl.
Punktgødskning                                          Punkt                       NPK granulater                 Manuelt doseringsværktøj
Helikopter                                                    Helikopter               NPK granulater                 Bredspreder
Det er ikke noget til hinder for, at man for en litra bruger f. eks. håndspredning og gødningsspreder for resten.
</t>
        </r>
        <r>
          <rPr>
            <b/>
            <sz val="8"/>
            <color indexed="10"/>
            <rFont val="Tahoma"/>
            <family val="2"/>
          </rPr>
          <t xml:space="preserve">
      </t>
        </r>
      </text>
    </comment>
    <comment ref="A15" authorId="1">
      <text>
        <r>
          <rPr>
            <b/>
            <sz val="8"/>
            <rFont val="Tahoma"/>
            <family val="0"/>
          </rPr>
          <t>Makronæringsstoffer ud over NPK (&gt;1 kg/ha)
Mg: Magnesium
eller  mikronæringsstoffer (&lt; 1kg/ha)
B:    Bor
Ca:  Kalcium
Cl:   Chlor
Cu:  Kobber
Je:  Jern
Mn: Mangan
Mo: Molybdæn
Na:  Natrium
S:    Svovl
Zn:  Zink</t>
        </r>
        <r>
          <rPr>
            <sz val="8"/>
            <rFont val="Tahoma"/>
            <family val="0"/>
          </rPr>
          <t xml:space="preserve">
</t>
        </r>
      </text>
    </comment>
    <comment ref="A12" authorId="1">
      <text>
        <r>
          <rPr>
            <b/>
            <sz val="8"/>
            <rFont val="Tahoma"/>
            <family val="0"/>
          </rPr>
          <t>Kun aktuelt ved punktgødskning</t>
        </r>
        <r>
          <rPr>
            <sz val="8"/>
            <rFont val="Tahoma"/>
            <family val="0"/>
          </rPr>
          <t xml:space="preserve">
</t>
        </r>
      </text>
    </comment>
    <comment ref="A13" authorId="1">
      <text>
        <r>
          <rPr>
            <b/>
            <sz val="8"/>
            <rFont val="Tahoma"/>
            <family val="2"/>
          </rPr>
          <t xml:space="preserve">Ved punktgødskning oplyses 
enten
kg handelsvare / ha og antal planter / ha
eller 
kg N / ha og antal planter / ha
eller
antal planter / ha og antal gram / plante
</t>
        </r>
      </text>
    </comment>
    <comment ref="A16" authorId="1">
      <text>
        <r>
          <rPr>
            <b/>
            <sz val="8"/>
            <rFont val="Tahoma"/>
            <family val="0"/>
          </rPr>
          <t>H kg: Handelsvare kg
Bredgødskning foretages typisk enten med gødningsspreder eller manuelt med f.eks. såbalje</t>
        </r>
        <r>
          <rPr>
            <sz val="8"/>
            <rFont val="Tahoma"/>
            <family val="0"/>
          </rPr>
          <t xml:space="preserve">
</t>
        </r>
      </text>
    </comment>
    <comment ref="A17" authorId="1">
      <text>
        <r>
          <rPr>
            <b/>
            <sz val="8"/>
            <rFont val="Tahoma"/>
            <family val="0"/>
          </rPr>
          <t>N kg: Kvælstof kg</t>
        </r>
        <r>
          <rPr>
            <sz val="8"/>
            <rFont val="Tahoma"/>
            <family val="0"/>
          </rPr>
          <t xml:space="preserve">
</t>
        </r>
      </text>
    </comment>
    <comment ref="AD3" authorId="1">
      <text>
        <r>
          <rPr>
            <b/>
            <sz val="8"/>
            <rFont val="Tahoma"/>
            <family val="0"/>
          </rPr>
          <t>Vær omhyggelig med at indtaste NPK forholdet korrekt:
23-3-7 skrives som
230307
og 14-4-17 som
140417
og 46 % Urea som
460000
Svovsur ammoniak NS som 212400
Rådfør Dig med Juletrædyrkerforeningen / PROKNUS i forbindelse med nye gødninger og ændringer i denne tabel!
Telefon +45 24 65 88 68
proknus@dataiskoven.dk</t>
        </r>
      </text>
    </comment>
    <comment ref="AC3" authorId="1">
      <text>
        <r>
          <rPr>
            <b/>
            <sz val="8"/>
            <rFont val="Tahoma"/>
            <family val="0"/>
          </rPr>
          <t>Opdel navnet så det kan brydes om i teksten</t>
        </r>
        <r>
          <rPr>
            <sz val="8"/>
            <rFont val="Tahoma"/>
            <family val="0"/>
          </rPr>
          <t xml:space="preserve">
</t>
        </r>
      </text>
    </comment>
    <comment ref="AE3" authorId="1">
      <text>
        <r>
          <rPr>
            <b/>
            <sz val="8"/>
            <rFont val="Tahoma"/>
            <family val="0"/>
          </rPr>
          <t xml:space="preserve">Mikronæringsstoffer
</t>
        </r>
        <r>
          <rPr>
            <sz val="8"/>
            <rFont val="Tahoma"/>
            <family val="0"/>
          </rPr>
          <t xml:space="preserve">
</t>
        </r>
      </text>
    </comment>
    <comment ref="A130" authorId="1">
      <text>
        <r>
          <rPr>
            <b/>
            <sz val="8"/>
            <rFont val="Tahoma"/>
            <family val="0"/>
          </rPr>
          <t>Sammendrag af gødning og metoder med mulighed for at beregne omkostninger.
Kr. / kg kan ændres i celleområdet AF3:AF14.
Klik på link: "Kr. / Kg"</t>
        </r>
      </text>
    </comment>
    <comment ref="A7" authorId="1">
      <text>
        <r>
          <rPr>
            <b/>
            <sz val="8"/>
            <rFont val="Tahoma"/>
            <family val="0"/>
          </rPr>
          <t>Vælg evt. tidspunkt hvor gødskningen skal ske.
Der kan bruges årstid, måneder eller ugenummer.</t>
        </r>
        <r>
          <rPr>
            <sz val="8"/>
            <rFont val="Tahoma"/>
            <family val="0"/>
          </rPr>
          <t xml:space="preserve">
</t>
        </r>
      </text>
    </comment>
    <comment ref="A59" authorId="1">
      <text>
        <r>
          <rPr>
            <b/>
            <sz val="8"/>
            <rFont val="Tahoma"/>
            <family val="0"/>
          </rPr>
          <t>Kg. Handelsvare til hele arealet</t>
        </r>
        <r>
          <rPr>
            <sz val="8"/>
            <rFont val="Tahoma"/>
            <family val="0"/>
          </rPr>
          <t xml:space="preserve">
</t>
        </r>
      </text>
    </comment>
    <comment ref="A21" authorId="1">
      <text>
        <r>
          <rPr>
            <b/>
            <sz val="8"/>
            <rFont val="Tahoma"/>
            <family val="0"/>
          </rPr>
          <t>Kvælstofgødning der også indeholder svovl.  NS
Metode: Fast</t>
        </r>
      </text>
    </comment>
    <comment ref="AH3" authorId="1">
      <text>
        <r>
          <rPr>
            <b/>
            <sz val="8"/>
            <rFont val="Tahoma"/>
            <family val="0"/>
          </rPr>
          <t>Området AB3:AB20 kan redigeres af brugeren.
Tilføjelser bør ske før der foretages et valg i rullelisten</t>
        </r>
      </text>
    </comment>
    <comment ref="C1" authorId="1">
      <text>
        <r>
          <rPr>
            <sz val="8"/>
            <rFont val="Tahoma"/>
            <family val="0"/>
          </rPr>
          <t xml:space="preserve">
</t>
        </r>
      </text>
    </comment>
    <comment ref="A14" authorId="1">
      <text>
        <r>
          <rPr>
            <b/>
            <sz val="8"/>
            <rFont val="Tahoma"/>
            <family val="0"/>
          </rPr>
          <t xml:space="preserve">Bemærk at der er tre typer gødning: NPK, N eller NS
</t>
        </r>
        <r>
          <rPr>
            <sz val="8"/>
            <rFont val="Tahoma"/>
            <family val="0"/>
          </rPr>
          <t xml:space="preserve">
</t>
        </r>
        <r>
          <rPr>
            <b/>
            <sz val="8"/>
            <rFont val="Tahoma"/>
            <family val="2"/>
          </rPr>
          <t>For NPK oplyses procentdelen N, P og K i de tre tal, F.eks. 23-3-7 eller her 23-03-07
For kun N holdig gødning som Urea står der 46-00-00. Der er ingen P eller K i gødningen.
For NS holdig gødning som Svovlsur ammoniak gælder det særligt, at midtertallet bruges til at beregne svovl S og ikke fosfor P. 
For Svovlsur ammoniak betyder 21-04-00 at der tale om  med lidt svovl S men uden Kalium K.</t>
        </r>
      </text>
    </comment>
    <comment ref="Q132" authorId="1">
      <text>
        <r>
          <rPr>
            <b/>
            <sz val="8"/>
            <rFont val="Tahoma"/>
            <family val="0"/>
          </rPr>
          <t xml:space="preserve">Antal kg. pr. metode.
Flydende lagt sammen:
N30+Urea+Svovlsur ammoiak
</t>
        </r>
        <r>
          <rPr>
            <sz val="8"/>
            <rFont val="Tahoma"/>
            <family val="0"/>
          </rPr>
          <t xml:space="preserve">
</t>
        </r>
      </text>
    </comment>
    <comment ref="M132" authorId="1">
      <text>
        <r>
          <rPr>
            <b/>
            <sz val="8"/>
            <rFont val="Tahoma"/>
            <family val="0"/>
          </rPr>
          <t>Antal ha. pr. metode</t>
        </r>
        <r>
          <rPr>
            <sz val="8"/>
            <rFont val="Tahoma"/>
            <family val="0"/>
          </rPr>
          <t xml:space="preserve">
</t>
        </r>
      </text>
    </comment>
    <comment ref="O132" authorId="1">
      <text>
        <r>
          <rPr>
            <b/>
            <sz val="8"/>
            <rFont val="Tahoma"/>
            <family val="0"/>
          </rPr>
          <t>Kr. / ha x Ha.</t>
        </r>
        <r>
          <rPr>
            <sz val="8"/>
            <rFont val="Tahoma"/>
            <family val="0"/>
          </rPr>
          <t xml:space="preserve">
</t>
        </r>
      </text>
    </comment>
    <comment ref="L132" authorId="1">
      <text>
        <r>
          <rPr>
            <b/>
            <sz val="8"/>
            <rFont val="Tahoma"/>
            <family val="0"/>
          </rPr>
          <t>Timer / ha x Kr. / time</t>
        </r>
        <r>
          <rPr>
            <sz val="8"/>
            <rFont val="Tahoma"/>
            <family val="0"/>
          </rPr>
          <t xml:space="preserve">
</t>
        </r>
      </text>
    </comment>
    <comment ref="AG1" authorId="1">
      <text>
        <r>
          <rPr>
            <b/>
            <sz val="8"/>
            <rFont val="Tahoma"/>
            <family val="0"/>
          </rPr>
          <t>Hvis man ønsker at forøge antal metoder skal regnearket tilrettes.
Kontakt Juletrædyrkerforeningen / PROKNUS</t>
        </r>
        <r>
          <rPr>
            <sz val="8"/>
            <rFont val="Tahoma"/>
            <family val="0"/>
          </rPr>
          <t xml:space="preserve">
</t>
        </r>
      </text>
    </comment>
    <comment ref="A80" authorId="1">
      <text>
        <r>
          <rPr>
            <b/>
            <sz val="8"/>
            <rFont val="Tahoma"/>
            <family val="0"/>
          </rPr>
          <t xml:space="preserve">Bemærk at der er tre typer gødning: NPK, N eller NS
</t>
        </r>
        <r>
          <rPr>
            <sz val="8"/>
            <rFont val="Tahoma"/>
            <family val="0"/>
          </rPr>
          <t xml:space="preserve">
</t>
        </r>
        <r>
          <rPr>
            <b/>
            <sz val="8"/>
            <rFont val="Tahoma"/>
            <family val="2"/>
          </rPr>
          <t>For NPK oplyses procentdelen N, P og K i de tre tal, F.eks. 23-3-7 eller her 23-03-07
For kun N holdig gødning som Urea står der 46-00-00. Der er ingen P eller K i gødningen.
For NS holdig gødning som Svovlsur ammoniak gælder det særligt, at midtertallet bruges til at beregne svovl S og ikke fosfor P. 
For Svovlsur ammoniak betyder 21-04-00 at der tale om  med lidt svovl S men uden Kalium K.</t>
        </r>
      </text>
    </comment>
    <comment ref="D132" authorId="1">
      <text>
        <r>
          <rPr>
            <b/>
            <sz val="8"/>
            <rFont val="Tahoma"/>
            <family val="0"/>
          </rPr>
          <t>Antal kg. af hver gødningstype</t>
        </r>
        <r>
          <rPr>
            <sz val="8"/>
            <rFont val="Tahoma"/>
            <family val="0"/>
          </rPr>
          <t xml:space="preserve">
</t>
        </r>
      </text>
    </comment>
    <comment ref="E132" authorId="1">
      <text>
        <r>
          <rPr>
            <b/>
            <sz val="8"/>
            <rFont val="Tahoma"/>
            <family val="0"/>
          </rPr>
          <t>Link til redigering af priser</t>
        </r>
        <r>
          <rPr>
            <sz val="8"/>
            <rFont val="Tahoma"/>
            <family val="0"/>
          </rPr>
          <t xml:space="preserve">
</t>
        </r>
      </text>
    </comment>
    <comment ref="G132" authorId="1">
      <text>
        <r>
          <rPr>
            <b/>
            <sz val="8"/>
            <rFont val="Tahoma"/>
            <family val="0"/>
          </rPr>
          <t>Den beregnede pris for 1 kg N af den pågældende gødning</t>
        </r>
        <r>
          <rPr>
            <sz val="8"/>
            <rFont val="Tahoma"/>
            <family val="0"/>
          </rPr>
          <t xml:space="preserve">
</t>
        </r>
      </text>
    </comment>
    <comment ref="A57" authorId="1">
      <text>
        <r>
          <rPr>
            <b/>
            <sz val="8"/>
            <rFont val="Tahoma"/>
            <family val="0"/>
          </rPr>
          <t>Udskrives til medarbejder</t>
        </r>
        <r>
          <rPr>
            <sz val="8"/>
            <rFont val="Tahoma"/>
            <family val="0"/>
          </rPr>
          <t xml:space="preserve">
</t>
        </r>
      </text>
    </comment>
    <comment ref="A27" authorId="1">
      <text>
        <r>
          <rPr>
            <b/>
            <sz val="8"/>
            <rFont val="Tahoma"/>
            <family val="2"/>
          </rPr>
          <t>Udbringning af gødning med helikopter er en form for bredgødskning men beregnes her adskilt fra denne.</t>
        </r>
        <r>
          <rPr>
            <sz val="8"/>
            <rFont val="Tahoma"/>
            <family val="0"/>
          </rPr>
          <t xml:space="preserve">
</t>
        </r>
      </text>
    </comment>
    <comment ref="A18" authorId="1">
      <text>
        <r>
          <rPr>
            <b/>
            <sz val="8"/>
            <rFont val="Tahoma"/>
            <family val="0"/>
          </rPr>
          <t>Sprøjtning omfatter gødskning med opløste gødninger som Urea og N30 men ikke  Svovlsur ammoniak.</t>
        </r>
        <r>
          <rPr>
            <sz val="8"/>
            <rFont val="Tahoma"/>
            <family val="0"/>
          </rPr>
          <t xml:space="preserve">
</t>
        </r>
        <r>
          <rPr>
            <b/>
            <sz val="8"/>
            <rFont val="Tahoma"/>
            <family val="2"/>
          </rPr>
          <t>Foregår typisk med traktorsprøjte.</t>
        </r>
      </text>
    </comment>
    <comment ref="J132" authorId="1">
      <text>
        <r>
          <rPr>
            <b/>
            <sz val="8"/>
            <rFont val="Tahoma"/>
            <family val="0"/>
          </rPr>
          <t>Erfaringstal. Husk klargøring, transporttider og rengøring!</t>
        </r>
        <r>
          <rPr>
            <sz val="8"/>
            <rFont val="Tahoma"/>
            <family val="0"/>
          </rPr>
          <t xml:space="preserve">
</t>
        </r>
      </text>
    </comment>
    <comment ref="AF1" authorId="1">
      <text>
        <r>
          <rPr>
            <b/>
            <sz val="8"/>
            <rFont val="Tahoma"/>
            <family val="2"/>
          </rPr>
          <t>Priser kan ændres efter behov</t>
        </r>
        <r>
          <rPr>
            <sz val="8"/>
            <rFont val="Tahoma"/>
            <family val="0"/>
          </rPr>
          <t xml:space="preserve">
</t>
        </r>
      </text>
    </comment>
    <comment ref="A24" authorId="1">
      <text>
        <r>
          <rPr>
            <b/>
            <sz val="8"/>
            <rFont val="Tahoma"/>
            <family val="0"/>
          </rPr>
          <t>Manuel metode, hvor dosering til hver plante foregår med hånden, målerbæger eller doseringapparat.</t>
        </r>
        <r>
          <rPr>
            <sz val="8"/>
            <rFont val="Tahoma"/>
            <family val="0"/>
          </rPr>
          <t xml:space="preserve">
</t>
        </r>
      </text>
    </comment>
    <comment ref="A22" authorId="1">
      <text>
        <r>
          <rPr>
            <b/>
            <sz val="8"/>
            <rFont val="Tahoma"/>
            <family val="0"/>
          </rPr>
          <t>Gødskning med ATV eller lignende i 1 eller 2 rækker.</t>
        </r>
        <r>
          <rPr>
            <sz val="8"/>
            <rFont val="Tahoma"/>
            <family val="0"/>
          </rPr>
          <t xml:space="preserve">
</t>
        </r>
      </text>
    </comment>
  </commentList>
</comments>
</file>

<file path=xl/sharedStrings.xml><?xml version="1.0" encoding="utf-8"?>
<sst xmlns="http://schemas.openxmlformats.org/spreadsheetml/2006/main" count="392" uniqueCount="264">
  <si>
    <t>©  Copyright Truls Wiberg</t>
  </si>
  <si>
    <t>Ejendom</t>
  </si>
  <si>
    <t>År</t>
  </si>
  <si>
    <t>Filnavn</t>
  </si>
  <si>
    <t>side</t>
  </si>
  <si>
    <t>Afdeling / litra</t>
  </si>
  <si>
    <t>Areal, ha.</t>
  </si>
  <si>
    <t>Kulturtræart</t>
  </si>
  <si>
    <t>Metode</t>
  </si>
  <si>
    <t>l væske / ha</t>
  </si>
  <si>
    <t>Planlagt forbrug</t>
  </si>
  <si>
    <t>Liter vædske</t>
  </si>
  <si>
    <t>Mandstimer</t>
  </si>
  <si>
    <t>Traktortimer</t>
  </si>
  <si>
    <t>Entreprenørtimer</t>
  </si>
  <si>
    <t>Forventet omkostning</t>
  </si>
  <si>
    <t>Kr/ha</t>
  </si>
  <si>
    <t>Total</t>
  </si>
  <si>
    <t>Registreret Forbrug</t>
  </si>
  <si>
    <t>Handelsvare</t>
  </si>
  <si>
    <t>Udførelse</t>
  </si>
  <si>
    <t>Dato</t>
  </si>
  <si>
    <t>Vejr</t>
  </si>
  <si>
    <t>Vind</t>
  </si>
  <si>
    <t>Temperatur</t>
  </si>
  <si>
    <t>Virkning</t>
  </si>
  <si>
    <t>Bemærkning</t>
  </si>
  <si>
    <t>Ikke flere…</t>
  </si>
  <si>
    <t>IP JULETRÆER</t>
  </si>
  <si>
    <t>Ukrudt/skadevolder</t>
  </si>
  <si>
    <t>Brugt værnemidler</t>
  </si>
  <si>
    <t>Arbejdspladsbrugsanv.</t>
  </si>
  <si>
    <t>Læst kemi instruktion</t>
  </si>
  <si>
    <t>Sprøjteførere, navne</t>
  </si>
  <si>
    <t>Sprøjtning udført, navn</t>
  </si>
  <si>
    <t>PROKNUS</t>
  </si>
  <si>
    <t>N</t>
  </si>
  <si>
    <t>P</t>
  </si>
  <si>
    <t>K</t>
  </si>
  <si>
    <t xml:space="preserve"> kg</t>
  </si>
  <si>
    <t>Handelsvare Kg. / ha</t>
  </si>
  <si>
    <t>S</t>
  </si>
  <si>
    <t>Medarbejdere, navne</t>
  </si>
  <si>
    <t>Urea</t>
  </si>
  <si>
    <t>Gødskning udført, navn</t>
  </si>
  <si>
    <t xml:space="preserve"> t</t>
  </si>
  <si>
    <t xml:space="preserve"> l</t>
  </si>
  <si>
    <t>1. Gødningsplan</t>
  </si>
  <si>
    <t>GØDSKNING</t>
  </si>
  <si>
    <t>2. Gødskningsjournal</t>
  </si>
  <si>
    <t>KEMISK RENHOLDELSE</t>
  </si>
  <si>
    <t>1. Sprøjteplan og -journal</t>
  </si>
  <si>
    <t>GLOBALGAP</t>
  </si>
  <si>
    <t>Eller kg. N / ha</t>
  </si>
  <si>
    <t>Punkt</t>
  </si>
  <si>
    <t>Vælg gødning</t>
  </si>
  <si>
    <t>Metodevalg for gødskning</t>
  </si>
  <si>
    <t>Micronæringsstoffer</t>
  </si>
  <si>
    <t>Svovl sur ammo niak</t>
  </si>
  <si>
    <t>H kg</t>
  </si>
  <si>
    <t>N Kg</t>
  </si>
  <si>
    <t>Antal planter / ha</t>
  </si>
  <si>
    <t>Antal gram / plante</t>
  </si>
  <si>
    <t>g/pl</t>
  </si>
  <si>
    <t>ngr</t>
  </si>
  <si>
    <t>Fosfor</t>
  </si>
  <si>
    <t>Kalium</t>
  </si>
  <si>
    <t>Svovl</t>
  </si>
  <si>
    <t>N P K, N eller NS</t>
  </si>
  <si>
    <t>Tabel til  gødninger</t>
  </si>
  <si>
    <t>Planlagt forbrug / ha</t>
  </si>
  <si>
    <t>Handelsvare   kg/ha</t>
  </si>
  <si>
    <t>Til udbringning</t>
  </si>
  <si>
    <t>Tidspunkt</t>
  </si>
  <si>
    <t>Forår</t>
  </si>
  <si>
    <t>Jan</t>
  </si>
  <si>
    <t>Feb</t>
  </si>
  <si>
    <t>Mar</t>
  </si>
  <si>
    <t>Apr</t>
  </si>
  <si>
    <t>Maj</t>
  </si>
  <si>
    <t>Jun</t>
  </si>
  <si>
    <t>Jul</t>
  </si>
  <si>
    <t>Aug</t>
  </si>
  <si>
    <t>Sep</t>
  </si>
  <si>
    <t>Okt</t>
  </si>
  <si>
    <t>Nov</t>
  </si>
  <si>
    <t>Dec</t>
  </si>
  <si>
    <t>Sensom.</t>
  </si>
  <si>
    <t>Areal</t>
  </si>
  <si>
    <t>Art</t>
  </si>
  <si>
    <t>Vejrforhold</t>
  </si>
  <si>
    <t xml:space="preserve">Sol SO            Overskyet OV           Regn RE           Tåge TÅ            Vådt VÅ            Tørt TØ     </t>
  </si>
  <si>
    <r>
      <t xml:space="preserve">Stille ST (røg lige op)    Næsten stille NST (vimpler og løv rører sig stille)     Svag vind SV (vimpler løftes, flag rør sig)     </t>
    </r>
    <r>
      <rPr>
        <sz val="8"/>
        <color indexed="10"/>
        <rFont val="MS Sans Serif"/>
        <family val="2"/>
      </rPr>
      <t>Let vind LV (vimpler strækkes, flag løftes)</t>
    </r>
  </si>
  <si>
    <r>
      <t xml:space="preserve">Stille ST (røg lige op)    Næsten stille NST (vimpler og løv rører sig stille)     Svag vind SV (vimpler løftes, flag rør sig)     Let vind LV (vimpler strækkes, flag løftes)     </t>
    </r>
    <r>
      <rPr>
        <sz val="8"/>
        <color indexed="10"/>
        <rFont val="MS Sans Serif"/>
        <family val="2"/>
      </rPr>
      <t>Jævn vind JV     Frisk vind FV     Hård vind HV</t>
    </r>
  </si>
  <si>
    <t>Eagle</t>
  </si>
  <si>
    <t>Primus</t>
  </si>
  <si>
    <t>Logo</t>
  </si>
  <si>
    <t>Kerb 500 SC</t>
  </si>
  <si>
    <t>Boxer EC</t>
  </si>
  <si>
    <t>Titus WSP</t>
  </si>
  <si>
    <t>Fastac 50</t>
  </si>
  <si>
    <t>HERBICIDER:</t>
  </si>
  <si>
    <t>INSEKTICIDER:</t>
  </si>
  <si>
    <t>Dipel ES</t>
  </si>
  <si>
    <t>Karate 2,5 WG</t>
  </si>
  <si>
    <t>DIVERSE:</t>
  </si>
  <si>
    <t>Matri gon</t>
  </si>
  <si>
    <t>Zeppe lin</t>
  </si>
  <si>
    <t>Kar mex</t>
  </si>
  <si>
    <t>Fusi lade Max</t>
  </si>
  <si>
    <t>Round up Bio</t>
  </si>
  <si>
    <t>Meta xon</t>
  </si>
  <si>
    <t>Sumi - Alpha EW</t>
  </si>
  <si>
    <t>Kumu lus S</t>
  </si>
  <si>
    <t>Rot stop WP</t>
  </si>
  <si>
    <t>Lenta col</t>
  </si>
  <si>
    <t>Cero ne</t>
  </si>
  <si>
    <t>Pomo xon</t>
  </si>
  <si>
    <t>Gyllebo plante beskyt telse</t>
  </si>
  <si>
    <t>Cyperb / Cyper methrin</t>
  </si>
  <si>
    <t>Rygsprøjte</t>
  </si>
  <si>
    <t>Tågesprøjte</t>
  </si>
  <si>
    <t>Ryg</t>
  </si>
  <si>
    <t>ATV</t>
  </si>
  <si>
    <t>Tåge</t>
  </si>
  <si>
    <t>Herbi</t>
  </si>
  <si>
    <t>Smøring</t>
  </si>
  <si>
    <t>Pensling</t>
  </si>
  <si>
    <t>ATV bomsprøjte</t>
  </si>
  <si>
    <t>Trbom</t>
  </si>
  <si>
    <t>apr</t>
  </si>
  <si>
    <t>maj</t>
  </si>
  <si>
    <t>jun</t>
  </si>
  <si>
    <t>jan</t>
  </si>
  <si>
    <t>feb</t>
  </si>
  <si>
    <t>mar</t>
  </si>
  <si>
    <t>jul</t>
  </si>
  <si>
    <t>aug</t>
  </si>
  <si>
    <t>sep</t>
  </si>
  <si>
    <t>okt</t>
  </si>
  <si>
    <t>nov</t>
  </si>
  <si>
    <t>dec</t>
  </si>
  <si>
    <t>nob</t>
  </si>
  <si>
    <t>rgr</t>
  </si>
  <si>
    <t>omo</t>
  </si>
  <si>
    <t>wei</t>
  </si>
  <si>
    <t>ægr</t>
  </si>
  <si>
    <t>cyp</t>
  </si>
  <si>
    <t>Tidspunkt md. eller uge</t>
  </si>
  <si>
    <t>Perfekt P        God G                       Middel M            Ringe R            Skadet S</t>
  </si>
  <si>
    <t>3. Sammendrag for handelsvare</t>
  </si>
  <si>
    <t>TOPSKUDSREG.:</t>
  </si>
  <si>
    <t>Kr. / enh.</t>
  </si>
  <si>
    <t>Kr.</t>
  </si>
  <si>
    <t>Beregning af kemikalieforbruget for alle kemikalier og arealer</t>
  </si>
  <si>
    <t>Afdeling</t>
  </si>
  <si>
    <t>MÅ IKKE REDIGERES - KUN TIL UDSKRIFT</t>
  </si>
  <si>
    <t>A Handelsvare</t>
  </si>
  <si>
    <t>B Handelsvare</t>
  </si>
  <si>
    <t>Metodevalg for kemi</t>
  </si>
  <si>
    <t>2. Bemærkninger</t>
  </si>
  <si>
    <t>cry</t>
  </si>
  <si>
    <t>4. Økonomi og planægning</t>
  </si>
  <si>
    <t>con</t>
  </si>
  <si>
    <t>thu</t>
  </si>
  <si>
    <t>bjf</t>
  </si>
  <si>
    <t>øsf</t>
  </si>
  <si>
    <t>Heraf kg.</t>
  </si>
  <si>
    <t>Handelsvare kg. i alt</t>
  </si>
  <si>
    <t>Perfekt P        God G        Middel M         Ringe R       Skadet S</t>
  </si>
  <si>
    <t>3. Bemærkninger</t>
  </si>
  <si>
    <t>Kr. / kg</t>
  </si>
  <si>
    <t>kg.</t>
  </si>
  <si>
    <t>Metoder</t>
  </si>
  <si>
    <t>Timer / ha</t>
  </si>
  <si>
    <t>Kr. / time</t>
  </si>
  <si>
    <t>Ha.</t>
  </si>
  <si>
    <t>Sammendrag af areal og metode</t>
  </si>
  <si>
    <t>Tilbage til 4.  Økonomi og planlægning</t>
  </si>
  <si>
    <t>Tilbage til 1. Gødningsplan</t>
  </si>
  <si>
    <t>Kr. / ha</t>
  </si>
  <si>
    <t>Mængde</t>
  </si>
  <si>
    <t>Omkost.</t>
  </si>
  <si>
    <t>Kr./kg N</t>
  </si>
  <si>
    <t>Helikopter</t>
  </si>
  <si>
    <t>Kvælstof         kg/ha</t>
  </si>
  <si>
    <t>Fosfor             kg/ha</t>
  </si>
  <si>
    <t>Kalium            kg/ha</t>
  </si>
  <si>
    <t>Svovl             kg/ha</t>
  </si>
  <si>
    <t>4. Økonomi og planlægning</t>
  </si>
  <si>
    <t xml:space="preserve"> Ha</t>
  </si>
  <si>
    <t>kr.</t>
  </si>
  <si>
    <t>ha.</t>
  </si>
  <si>
    <t>hektar</t>
  </si>
  <si>
    <t>Triwi 15-4-13</t>
  </si>
  <si>
    <t>4S + 5Mg</t>
  </si>
  <si>
    <t>24S</t>
  </si>
  <si>
    <t>Kalk ammon sal peter</t>
  </si>
  <si>
    <t>Aktivstof</t>
  </si>
  <si>
    <t>Bemærkninger</t>
  </si>
  <si>
    <t>g/kg</t>
  </si>
  <si>
    <t>Doserings</t>
  </si>
  <si>
    <t>interval</t>
  </si>
  <si>
    <t>l</t>
  </si>
  <si>
    <t>pr. hektar</t>
  </si>
  <si>
    <t>g</t>
  </si>
  <si>
    <t>5,0-7,0</t>
  </si>
  <si>
    <t>kg</t>
  </si>
  <si>
    <t>0,9-1,5</t>
  </si>
  <si>
    <t>ml</t>
  </si>
  <si>
    <t>1,5-3,0</t>
  </si>
  <si>
    <t>2,0-4,0</t>
  </si>
  <si>
    <t>0,2-0,5</t>
  </si>
  <si>
    <t>0,4-0,6</t>
  </si>
  <si>
    <t>40+160</t>
  </si>
  <si>
    <t>g/l</t>
  </si>
  <si>
    <t>300+10+300</t>
  </si>
  <si>
    <t>0,1 l Isoblette</t>
  </si>
  <si>
    <t>0,1 % spredemiddel</t>
  </si>
  <si>
    <t>2,0 l LOGO Oil</t>
  </si>
  <si>
    <t>Kun rodhalssmøring</t>
  </si>
  <si>
    <t>Traktorbom</t>
  </si>
  <si>
    <t>Herbi CDA</t>
  </si>
  <si>
    <t>Doseringinterval</t>
  </si>
  <si>
    <t>Enhed for H / ha.</t>
  </si>
  <si>
    <t>Handelsvare, H / ha</t>
  </si>
  <si>
    <t>Midler i alt</t>
  </si>
  <si>
    <t>3-4</t>
  </si>
  <si>
    <t>2-5</t>
  </si>
  <si>
    <t>5-6</t>
  </si>
  <si>
    <t>15-25</t>
  </si>
  <si>
    <t>Smør *</t>
  </si>
  <si>
    <t>Pens *</t>
  </si>
  <si>
    <t xml:space="preserve">* Enkelttræbehandling - </t>
  </si>
  <si>
    <t>dosering vil afhænge af plantetal</t>
  </si>
  <si>
    <t>Udbringningsomkostninger</t>
  </si>
  <si>
    <t>Middel A</t>
  </si>
  <si>
    <t>Middel B</t>
  </si>
  <si>
    <t>Enhed</t>
  </si>
  <si>
    <t>Tabel til midler der p.t. kan anvendes til juletræsdyrkning i Danmark</t>
  </si>
  <si>
    <t>NPK 14-3-15</t>
  </si>
  <si>
    <t>NPK 21-3-10</t>
  </si>
  <si>
    <t>NPK 13-3-16</t>
  </si>
  <si>
    <t>3Mg + Mn</t>
  </si>
  <si>
    <t>2Mg 10S</t>
  </si>
  <si>
    <t>Bred-spred</t>
  </si>
  <si>
    <t>Række</t>
  </si>
  <si>
    <t>Flydende</t>
  </si>
  <si>
    <t>Vælg sprede metode</t>
  </si>
  <si>
    <t>N30</t>
  </si>
  <si>
    <t>10S 3Mg+B</t>
  </si>
  <si>
    <t>4S 1Mg + B</t>
  </si>
  <si>
    <t>Flydende gødskning</t>
  </si>
  <si>
    <t>N30, Urea</t>
  </si>
  <si>
    <t>Række gødskning</t>
  </si>
  <si>
    <t>Bred gødskning</t>
  </si>
  <si>
    <t>Punkt gødskning</t>
  </si>
  <si>
    <t>20-60</t>
  </si>
  <si>
    <t>A Handelsvare, mængde</t>
  </si>
  <si>
    <t>B Handelsvare, mængde</t>
  </si>
  <si>
    <t>Svovlsur</t>
  </si>
  <si>
    <t>ammoniak</t>
  </si>
  <si>
    <t>150-225</t>
  </si>
  <si>
    <t>Sum kr.</t>
  </si>
</sst>
</file>

<file path=xl/styles.xml><?xml version="1.0" encoding="utf-8"?>
<styleSheet xmlns="http://schemas.openxmlformats.org/spreadsheetml/2006/main">
  <numFmts count="52">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_ * #,##0_ ;_ * \-#,##0_ ;_ * &quot;-&quot;_ ;_ @_ "/>
    <numFmt numFmtId="165" formatCode="_ * #,##0.00_ ;_ * \-#,##0.00_ ;_ * &quot;-&quot;??_ ;_ @_ "/>
    <numFmt numFmtId="166" formatCode="0.0"/>
    <numFmt numFmtId="167" formatCode="0.000"/>
    <numFmt numFmtId="168" formatCode="0.0000"/>
    <numFmt numFmtId="169" formatCode="0.0000000"/>
    <numFmt numFmtId="170" formatCode="#,##0.0"/>
    <numFmt numFmtId="171" formatCode="General_)"/>
    <numFmt numFmtId="172" formatCode="0.00_)"/>
    <numFmt numFmtId="173" formatCode="0_)"/>
    <numFmt numFmtId="174" formatCode="0.0_)"/>
    <numFmt numFmtId="175" formatCode="0.0000000000"/>
    <numFmt numFmtId="176" formatCode="0.000000000000"/>
    <numFmt numFmtId="177" formatCode="0.000000000000000"/>
    <numFmt numFmtId="178" formatCode="0.000000000000000000"/>
    <numFmt numFmtId="179" formatCode="0.0000000000000000000"/>
    <numFmt numFmtId="180" formatCode="0.00000000000000000000"/>
    <numFmt numFmtId="181" formatCode="yyyy"/>
    <numFmt numFmtId="182" formatCode="0;0;"/>
    <numFmt numFmtId="183" formatCode=";;;"/>
    <numFmt numFmtId="184" formatCode="d:\ mmmm\ yyyy"/>
    <numFmt numFmtId="185" formatCode="mm/yy"/>
    <numFmt numFmtId="186" formatCode="#,##0.000"/>
    <numFmt numFmtId="187" formatCode="0.0000000000000000000000"/>
    <numFmt numFmtId="188" formatCode="yyyy/mm/dd\ hh:mm"/>
    <numFmt numFmtId="189" formatCode="mmm/yyyy"/>
    <numFmt numFmtId="190" formatCode="d/m\ yyyy"/>
    <numFmt numFmtId="191" formatCode="d/m\ yy"/>
    <numFmt numFmtId="192" formatCode="0.00000"/>
    <numFmt numFmtId="193" formatCode="dd/mm/yy"/>
    <numFmt numFmtId="194" formatCode="##\-##\-##"/>
    <numFmt numFmtId="195" formatCode="#,000"/>
    <numFmt numFmtId="196" formatCode="##\ ##\ ##\-####"/>
    <numFmt numFmtId="197" formatCode="##\-##\-##\-##"/>
    <numFmt numFmtId="198" formatCode="##\-##"/>
    <numFmt numFmtId="199" formatCode="##.#"/>
    <numFmt numFmtId="200" formatCode="#,##0.0000"/>
    <numFmt numFmtId="201" formatCode="#,##0.00000"/>
    <numFmt numFmtId="202" formatCode="[$-406]d\.\ mmmm\ yyyy"/>
    <numFmt numFmtId="203" formatCode="0\ &quot;g / plante&quot;"/>
    <numFmt numFmtId="204" formatCode="0\ &quot;Planter / ha&quot;"/>
    <numFmt numFmtId="205" formatCode="#,##0\ &quot;Planter / ha&quot;"/>
    <numFmt numFmtId="206" formatCode="0\°"/>
    <numFmt numFmtId="207" formatCode="dd/mm"/>
  </numFmts>
  <fonts count="40">
    <font>
      <sz val="10"/>
      <name val="Arial"/>
      <family val="0"/>
    </font>
    <font>
      <sz val="8"/>
      <name val="Arial"/>
      <family val="0"/>
    </font>
    <font>
      <u val="single"/>
      <sz val="10"/>
      <color indexed="36"/>
      <name val="Arial"/>
      <family val="0"/>
    </font>
    <font>
      <sz val="10"/>
      <name val="MS Sans Serif"/>
      <family val="0"/>
    </font>
    <font>
      <u val="single"/>
      <sz val="10"/>
      <color indexed="12"/>
      <name val="Arial"/>
      <family val="0"/>
    </font>
    <font>
      <sz val="8"/>
      <name val="MS Sans Serif"/>
      <family val="0"/>
    </font>
    <font>
      <sz val="10"/>
      <color indexed="10"/>
      <name val="MS Sans Serif"/>
      <family val="0"/>
    </font>
    <font>
      <b/>
      <sz val="8"/>
      <color indexed="12"/>
      <name val="Arial"/>
      <family val="2"/>
    </font>
    <font>
      <b/>
      <sz val="8"/>
      <color indexed="12"/>
      <name val="MS Sans Serif"/>
      <family val="2"/>
    </font>
    <font>
      <sz val="8"/>
      <color indexed="12"/>
      <name val="MS Sans Serif"/>
      <family val="0"/>
    </font>
    <font>
      <b/>
      <sz val="8"/>
      <name val="Arial"/>
      <family val="2"/>
    </font>
    <font>
      <sz val="8"/>
      <color indexed="13"/>
      <name val="Arial"/>
      <family val="2"/>
    </font>
    <font>
      <sz val="8"/>
      <color indexed="12"/>
      <name val="Arial"/>
      <family val="2"/>
    </font>
    <font>
      <sz val="8"/>
      <color indexed="22"/>
      <name val="Arial"/>
      <family val="2"/>
    </font>
    <font>
      <sz val="10"/>
      <color indexed="12"/>
      <name val="Arial"/>
      <family val="2"/>
    </font>
    <font>
      <b/>
      <sz val="8"/>
      <color indexed="13"/>
      <name val="Arial"/>
      <family val="2"/>
    </font>
    <font>
      <b/>
      <sz val="8"/>
      <name val="Tahoma"/>
      <family val="2"/>
    </font>
    <font>
      <sz val="8"/>
      <name val="Tahoma"/>
      <family val="0"/>
    </font>
    <font>
      <b/>
      <sz val="10"/>
      <color indexed="10"/>
      <name val="Arial"/>
      <family val="2"/>
    </font>
    <font>
      <b/>
      <sz val="10"/>
      <color indexed="17"/>
      <name val="Arial"/>
      <family val="2"/>
    </font>
    <font>
      <sz val="8"/>
      <color indexed="10"/>
      <name val="MS Sans Serif"/>
      <family val="0"/>
    </font>
    <font>
      <b/>
      <sz val="8"/>
      <color indexed="10"/>
      <name val="MS Sans Serif"/>
      <family val="2"/>
    </font>
    <font>
      <sz val="8"/>
      <color indexed="10"/>
      <name val="Arial"/>
      <family val="2"/>
    </font>
    <font>
      <b/>
      <sz val="8"/>
      <color indexed="10"/>
      <name val="Arial"/>
      <family val="2"/>
    </font>
    <font>
      <b/>
      <sz val="8"/>
      <color indexed="10"/>
      <name val="Tahoma"/>
      <family val="2"/>
    </font>
    <font>
      <b/>
      <sz val="8"/>
      <name val="MS Sans Serif"/>
      <family val="2"/>
    </font>
    <font>
      <b/>
      <u val="single"/>
      <sz val="8"/>
      <color indexed="12"/>
      <name val="Arial"/>
      <family val="2"/>
    </font>
    <font>
      <sz val="8"/>
      <color indexed="22"/>
      <name val="MS Sans Serif"/>
      <family val="0"/>
    </font>
    <font>
      <sz val="14"/>
      <name val="Arial"/>
      <family val="0"/>
    </font>
    <font>
      <sz val="12"/>
      <name val="Arial"/>
      <family val="0"/>
    </font>
    <font>
      <sz val="16"/>
      <name val="Arial"/>
      <family val="0"/>
    </font>
    <font>
      <b/>
      <sz val="14"/>
      <name val="Arial"/>
      <family val="2"/>
    </font>
    <font>
      <b/>
      <sz val="14"/>
      <color indexed="10"/>
      <name val="Arial"/>
      <family val="2"/>
    </font>
    <font>
      <sz val="8"/>
      <color indexed="55"/>
      <name val="MS Sans Serif"/>
      <family val="0"/>
    </font>
    <font>
      <u val="single"/>
      <sz val="8"/>
      <color indexed="12"/>
      <name val="Arial"/>
      <family val="0"/>
    </font>
    <font>
      <sz val="8"/>
      <color indexed="55"/>
      <name val="Arial"/>
      <family val="2"/>
    </font>
    <font>
      <sz val="28"/>
      <name val="Arial"/>
      <family val="2"/>
    </font>
    <font>
      <b/>
      <sz val="32"/>
      <color indexed="10"/>
      <name val="Arial"/>
      <family val="2"/>
    </font>
    <font>
      <sz val="32"/>
      <name val="Arial"/>
      <family val="2"/>
    </font>
    <font>
      <sz val="28"/>
      <color indexed="9"/>
      <name val="Arial"/>
      <family val="2"/>
    </font>
  </fonts>
  <fills count="6">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s>
  <borders count="115">
    <border>
      <left/>
      <right/>
      <top/>
      <bottom/>
      <diagonal/>
    </border>
    <border>
      <left style="medium">
        <color indexed="17"/>
      </left>
      <right style="medium">
        <color indexed="17"/>
      </right>
      <top style="medium">
        <color indexed="17"/>
      </top>
      <bottom style="medium">
        <color indexed="17"/>
      </bottom>
    </border>
    <border>
      <left style="thin">
        <color indexed="22"/>
      </left>
      <right style="thin">
        <color indexed="22"/>
      </right>
      <top style="thin">
        <color indexed="22"/>
      </top>
      <bottom style="thin">
        <color indexed="22"/>
      </bottom>
    </border>
    <border>
      <left style="thin">
        <color indexed="17"/>
      </left>
      <right style="thin">
        <color indexed="17"/>
      </right>
      <top style="thin">
        <color indexed="17"/>
      </top>
      <bottom>
        <color indexed="63"/>
      </bottom>
    </border>
    <border>
      <left style="thin">
        <color indexed="17"/>
      </left>
      <right style="thin">
        <color indexed="22"/>
      </right>
      <top style="thin">
        <color indexed="17"/>
      </top>
      <bottom style="thin">
        <color indexed="22"/>
      </bottom>
    </border>
    <border>
      <left style="thin">
        <color indexed="22"/>
      </left>
      <right style="thin">
        <color indexed="22"/>
      </right>
      <top style="thin">
        <color indexed="17"/>
      </top>
      <bottom style="thin">
        <color indexed="22"/>
      </bottom>
    </border>
    <border>
      <left style="thin">
        <color indexed="22"/>
      </left>
      <right style="thin">
        <color indexed="17"/>
      </right>
      <top style="thin">
        <color indexed="17"/>
      </top>
      <bottom style="thin">
        <color indexed="22"/>
      </bottom>
    </border>
    <border>
      <left style="thin">
        <color indexed="17"/>
      </left>
      <right style="thin">
        <color indexed="22"/>
      </right>
      <top style="thin">
        <color indexed="22"/>
      </top>
      <bottom style="thin">
        <color indexed="22"/>
      </bottom>
    </border>
    <border>
      <left style="thin">
        <color indexed="22"/>
      </left>
      <right style="thin">
        <color indexed="17"/>
      </right>
      <top style="thin">
        <color indexed="22"/>
      </top>
      <bottom style="thin">
        <color indexed="22"/>
      </bottom>
    </border>
    <border>
      <left>
        <color indexed="63"/>
      </left>
      <right>
        <color indexed="63"/>
      </right>
      <top>
        <color indexed="63"/>
      </top>
      <bottom style="thin">
        <color indexed="12"/>
      </bottom>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color indexed="17"/>
      </left>
      <right style="thin">
        <color indexed="17"/>
      </right>
      <top style="thin">
        <color indexed="17"/>
      </top>
      <bottom style="thin">
        <color indexed="17"/>
      </bottom>
    </border>
    <border>
      <left style="thin">
        <color indexed="17"/>
      </left>
      <right style="thin">
        <color indexed="22"/>
      </right>
      <top style="thin">
        <color indexed="22"/>
      </top>
      <bottom style="thin">
        <color indexed="17"/>
      </bottom>
    </border>
    <border>
      <left style="thin">
        <color indexed="22"/>
      </left>
      <right style="thin">
        <color indexed="22"/>
      </right>
      <top style="thin">
        <color indexed="22"/>
      </top>
      <bottom style="thin">
        <color indexed="17"/>
      </bottom>
    </border>
    <border>
      <left style="thin">
        <color indexed="22"/>
      </left>
      <right style="thin">
        <color indexed="17"/>
      </right>
      <top style="thin">
        <color indexed="22"/>
      </top>
      <bottom style="thin">
        <color indexed="17"/>
      </bottom>
    </border>
    <border>
      <left>
        <color indexed="63"/>
      </left>
      <right style="thin">
        <color indexed="12"/>
      </right>
      <top>
        <color indexed="63"/>
      </top>
      <bottom>
        <color indexed="63"/>
      </bottom>
    </border>
    <border>
      <left>
        <color indexed="63"/>
      </left>
      <right style="thin">
        <color indexed="12"/>
      </right>
      <top>
        <color indexed="63"/>
      </top>
      <bottom style="thin">
        <color indexed="12"/>
      </bottom>
    </border>
    <border>
      <left>
        <color indexed="63"/>
      </left>
      <right>
        <color indexed="63"/>
      </right>
      <top style="thin">
        <color indexed="12"/>
      </top>
      <bottom>
        <color indexed="63"/>
      </bottom>
    </border>
    <border>
      <left style="thin">
        <color indexed="17"/>
      </left>
      <right style="thin">
        <color indexed="22"/>
      </right>
      <top style="thin">
        <color indexed="17"/>
      </top>
      <bottom style="thin">
        <color indexed="17"/>
      </bottom>
    </border>
    <border>
      <left style="thin">
        <color indexed="22"/>
      </left>
      <right style="thin">
        <color indexed="22"/>
      </right>
      <top style="thin">
        <color indexed="17"/>
      </top>
      <bottom style="thin">
        <color indexed="17"/>
      </bottom>
    </border>
    <border>
      <left style="thin">
        <color indexed="22"/>
      </left>
      <right style="thin">
        <color indexed="17"/>
      </right>
      <top style="thin">
        <color indexed="17"/>
      </top>
      <bottom style="thin">
        <color indexed="17"/>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color indexed="63"/>
      </left>
      <right>
        <color indexed="63"/>
      </right>
      <top style="thin">
        <color indexed="17"/>
      </top>
      <bottom>
        <color indexed="63"/>
      </bottom>
    </border>
    <border>
      <left>
        <color indexed="63"/>
      </left>
      <right>
        <color indexed="63"/>
      </right>
      <top>
        <color indexed="63"/>
      </top>
      <bottom style="thin">
        <color indexed="55"/>
      </bottom>
    </border>
    <border>
      <left style="thin">
        <color indexed="17"/>
      </left>
      <right style="thin">
        <color indexed="17"/>
      </right>
      <top style="thin">
        <color indexed="17"/>
      </top>
      <bottom style="thin">
        <color indexed="22"/>
      </bottom>
    </border>
    <border>
      <left style="thin">
        <color indexed="17"/>
      </left>
      <right style="thin">
        <color indexed="17"/>
      </right>
      <top style="thin">
        <color indexed="22"/>
      </top>
      <bottom style="thin">
        <color indexed="22"/>
      </bottom>
    </border>
    <border>
      <left style="thin">
        <color indexed="12"/>
      </left>
      <right>
        <color indexed="63"/>
      </right>
      <top>
        <color indexed="63"/>
      </top>
      <bottom>
        <color indexed="63"/>
      </bottom>
    </border>
    <border>
      <left style="thin">
        <color indexed="12"/>
      </left>
      <right>
        <color indexed="63"/>
      </right>
      <top>
        <color indexed="63"/>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style="thin">
        <color indexed="22"/>
      </top>
      <bottom style="thin">
        <color indexed="22"/>
      </bottom>
    </border>
    <border>
      <left style="thin">
        <color indexed="12"/>
      </left>
      <right style="thin">
        <color indexed="12"/>
      </right>
      <top style="thin">
        <color indexed="22"/>
      </top>
      <bottom style="thin">
        <color indexed="12"/>
      </bottom>
    </border>
    <border>
      <left style="thin">
        <color indexed="12"/>
      </left>
      <right>
        <color indexed="63"/>
      </right>
      <top style="thin">
        <color indexed="12"/>
      </top>
      <bottom>
        <color indexed="63"/>
      </bottom>
    </border>
    <border>
      <left style="thin">
        <color indexed="12"/>
      </left>
      <right style="thin">
        <color indexed="12"/>
      </right>
      <top>
        <color indexed="63"/>
      </top>
      <bottom>
        <color indexed="63"/>
      </bottom>
    </border>
    <border>
      <left style="thin">
        <color indexed="12"/>
      </left>
      <right style="thin">
        <color indexed="12"/>
      </right>
      <top>
        <color indexed="63"/>
      </top>
      <bottom style="thin">
        <color indexed="12"/>
      </bottom>
    </border>
    <border>
      <left>
        <color indexed="63"/>
      </left>
      <right style="thin">
        <color indexed="12"/>
      </right>
      <top style="thin">
        <color indexed="12"/>
      </top>
      <bottom>
        <color indexed="63"/>
      </bottom>
    </border>
    <border>
      <left>
        <color indexed="63"/>
      </left>
      <right>
        <color indexed="63"/>
      </right>
      <top>
        <color indexed="63"/>
      </top>
      <bottom style="thin">
        <color indexed="17"/>
      </bottom>
    </border>
    <border>
      <left style="thin">
        <color indexed="17"/>
      </left>
      <right>
        <color indexed="63"/>
      </right>
      <top>
        <color indexed="63"/>
      </top>
      <bottom style="thin">
        <color indexed="55"/>
      </bottom>
    </border>
    <border>
      <left style="thin">
        <color indexed="9"/>
      </left>
      <right style="thin">
        <color indexed="9"/>
      </right>
      <top>
        <color indexed="63"/>
      </top>
      <bottom style="thin">
        <color indexed="9"/>
      </bottom>
    </border>
    <border>
      <left style="thin">
        <color indexed="9"/>
      </left>
      <right style="thin">
        <color indexed="9"/>
      </right>
      <top style="thin">
        <color indexed="22"/>
      </top>
      <bottom style="thin">
        <color indexed="9"/>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22"/>
      </bottom>
    </border>
    <border>
      <left style="thin">
        <color indexed="9"/>
      </left>
      <right style="thin">
        <color indexed="9"/>
      </right>
      <top>
        <color indexed="63"/>
      </top>
      <bottom>
        <color indexed="63"/>
      </bottom>
    </border>
    <border>
      <left style="thin">
        <color indexed="9"/>
      </left>
      <right>
        <color indexed="63"/>
      </right>
      <top style="thin">
        <color indexed="9"/>
      </top>
      <bottom style="thin">
        <color indexed="9"/>
      </bottom>
    </border>
    <border>
      <left style="thin">
        <color indexed="9"/>
      </left>
      <right>
        <color indexed="63"/>
      </right>
      <top style="thin">
        <color indexed="9"/>
      </top>
      <bottom>
        <color indexed="63"/>
      </bottom>
    </border>
    <border>
      <left style="thin">
        <color indexed="22"/>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color indexed="63"/>
      </left>
      <right style="thin">
        <color indexed="9"/>
      </right>
      <top style="thin">
        <color indexed="22"/>
      </top>
      <bottom style="thin">
        <color indexed="22"/>
      </bottom>
    </border>
    <border>
      <left style="thin">
        <color indexed="9"/>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
      <left>
        <color indexed="63"/>
      </left>
      <right style="thin">
        <color indexed="9"/>
      </right>
      <top style="thin">
        <color indexed="9"/>
      </top>
      <bottom>
        <color indexed="63"/>
      </bottom>
    </border>
    <border>
      <left style="thin">
        <color indexed="9"/>
      </left>
      <right style="thin">
        <color indexed="9"/>
      </right>
      <top style="thin">
        <color indexed="22"/>
      </top>
      <bottom>
        <color indexed="63"/>
      </bottom>
    </border>
    <border>
      <left style="thin">
        <color indexed="9"/>
      </left>
      <right style="thin">
        <color indexed="22"/>
      </right>
      <top style="thin">
        <color indexed="22"/>
      </top>
      <bottom>
        <color indexed="63"/>
      </bottom>
    </border>
    <border>
      <left>
        <color indexed="63"/>
      </left>
      <right>
        <color indexed="63"/>
      </right>
      <top>
        <color indexed="63"/>
      </top>
      <bottom style="thin">
        <color indexed="22"/>
      </bottom>
    </border>
    <border>
      <left>
        <color indexed="63"/>
      </left>
      <right>
        <color indexed="63"/>
      </right>
      <top style="thin">
        <color indexed="9"/>
      </top>
      <bottom style="thin">
        <color indexed="9"/>
      </bottom>
    </border>
    <border>
      <left>
        <color indexed="63"/>
      </left>
      <right style="thin">
        <color indexed="22"/>
      </right>
      <top style="thin">
        <color indexed="9"/>
      </top>
      <bottom style="thin">
        <color indexed="9"/>
      </bottom>
    </border>
    <border>
      <left>
        <color indexed="63"/>
      </left>
      <right>
        <color indexed="63"/>
      </right>
      <top style="thin">
        <color indexed="9"/>
      </top>
      <bottom>
        <color indexed="63"/>
      </bottom>
    </border>
    <border>
      <left style="thin">
        <color indexed="9"/>
      </left>
      <right style="thin">
        <color indexed="9"/>
      </right>
      <top>
        <color indexed="63"/>
      </top>
      <bottom style="thin">
        <color indexed="22"/>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9"/>
      </left>
      <right>
        <color indexed="63"/>
      </right>
      <top style="thin">
        <color indexed="9"/>
      </top>
      <bottom style="thin">
        <color indexed="22"/>
      </bottom>
    </border>
    <border>
      <left style="thin">
        <color indexed="12"/>
      </left>
      <right style="thin">
        <color indexed="12"/>
      </right>
      <top style="thin">
        <color indexed="12"/>
      </top>
      <bottom>
        <color indexed="63"/>
      </bottom>
    </border>
    <border>
      <left>
        <color indexed="63"/>
      </left>
      <right>
        <color indexed="63"/>
      </right>
      <top style="thin">
        <color indexed="12"/>
      </top>
      <bottom style="thin">
        <color indexed="17"/>
      </bottom>
    </border>
    <border>
      <left style="thin">
        <color indexed="22"/>
      </left>
      <right>
        <color indexed="63"/>
      </right>
      <top style="thin">
        <color indexed="22"/>
      </top>
      <bottom>
        <color indexed="63"/>
      </bottom>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thin">
        <color indexed="17"/>
      </left>
      <right style="thin">
        <color indexed="17"/>
      </right>
      <top style="thin">
        <color indexed="22"/>
      </top>
      <bottom style="thin">
        <color indexed="17"/>
      </bottom>
    </border>
    <border>
      <left style="thin">
        <color indexed="12"/>
      </left>
      <right style="thin">
        <color indexed="12"/>
      </right>
      <top style="thin">
        <color indexed="12"/>
      </top>
      <bottom style="thin">
        <color indexed="22"/>
      </bottom>
    </border>
    <border>
      <left style="thin">
        <color indexed="12"/>
      </left>
      <right style="thin">
        <color indexed="12"/>
      </right>
      <top>
        <color indexed="63"/>
      </top>
      <bottom style="thin">
        <color indexed="22"/>
      </bottom>
    </border>
    <border>
      <left style="thin">
        <color indexed="12"/>
      </left>
      <right>
        <color indexed="63"/>
      </right>
      <top>
        <color indexed="63"/>
      </top>
      <bottom style="thin">
        <color indexed="22"/>
      </bottom>
    </border>
    <border>
      <left style="thin">
        <color indexed="12"/>
      </left>
      <right>
        <color indexed="63"/>
      </right>
      <top style="thin">
        <color indexed="22"/>
      </top>
      <bottom style="thin">
        <color indexed="22"/>
      </bottom>
    </border>
    <border>
      <left style="thin">
        <color indexed="17"/>
      </left>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style="thin">
        <color indexed="17"/>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17"/>
      </right>
      <top style="thin">
        <color indexed="17"/>
      </top>
      <bottom style="thin">
        <color indexed="22"/>
      </bottom>
    </border>
    <border>
      <left>
        <color indexed="63"/>
      </left>
      <right>
        <color indexed="63"/>
      </right>
      <top style="thin">
        <color indexed="22"/>
      </top>
      <bottom style="thin">
        <color indexed="22"/>
      </bottom>
    </border>
    <border>
      <left>
        <color indexed="63"/>
      </left>
      <right style="thin">
        <color indexed="17"/>
      </right>
      <top style="thin">
        <color indexed="22"/>
      </top>
      <bottom style="thin">
        <color indexed="22"/>
      </bottom>
    </border>
    <border>
      <left>
        <color indexed="63"/>
      </left>
      <right>
        <color indexed="63"/>
      </right>
      <top style="thin">
        <color indexed="22"/>
      </top>
      <bottom style="thin">
        <color indexed="17"/>
      </bottom>
    </border>
    <border>
      <left style="thin">
        <color indexed="17"/>
      </left>
      <right>
        <color indexed="63"/>
      </right>
      <top style="thin">
        <color indexed="22"/>
      </top>
      <bottom style="thin">
        <color indexed="22"/>
      </bottom>
    </border>
    <border>
      <left style="thin">
        <color indexed="17"/>
      </left>
      <right>
        <color indexed="63"/>
      </right>
      <top style="thin">
        <color indexed="22"/>
      </top>
      <bottom style="thin">
        <color indexed="17"/>
      </bottom>
    </border>
    <border>
      <left>
        <color indexed="63"/>
      </left>
      <right style="thin">
        <color indexed="22"/>
      </right>
      <top style="thin">
        <color indexed="22"/>
      </top>
      <bottom style="thin">
        <color indexed="17"/>
      </bottom>
    </border>
    <border>
      <left>
        <color indexed="63"/>
      </left>
      <right>
        <color indexed="63"/>
      </right>
      <top style="thin">
        <color indexed="17"/>
      </top>
      <bottom style="thin">
        <color indexed="22"/>
      </bottom>
    </border>
    <border>
      <left style="thin">
        <color indexed="17"/>
      </left>
      <right>
        <color indexed="63"/>
      </right>
      <top style="thin">
        <color indexed="17"/>
      </top>
      <bottom style="thin">
        <color indexed="22"/>
      </bottom>
    </border>
    <border>
      <left>
        <color indexed="63"/>
      </left>
      <right style="thin">
        <color indexed="22"/>
      </right>
      <top style="thin">
        <color indexed="17"/>
      </top>
      <bottom style="thin">
        <color indexed="22"/>
      </bottom>
    </border>
    <border>
      <left style="thin">
        <color indexed="17"/>
      </left>
      <right>
        <color indexed="63"/>
      </right>
      <top>
        <color indexed="63"/>
      </top>
      <bottom>
        <color indexed="63"/>
      </bottom>
    </border>
    <border>
      <left>
        <color indexed="63"/>
      </left>
      <right style="thin">
        <color indexed="17"/>
      </right>
      <top>
        <color indexed="63"/>
      </top>
      <bottom>
        <color indexed="63"/>
      </bottom>
    </border>
    <border>
      <left style="thin">
        <color indexed="17"/>
      </left>
      <right>
        <color indexed="63"/>
      </right>
      <top>
        <color indexed="63"/>
      </top>
      <bottom style="thin">
        <color indexed="17"/>
      </bottom>
    </border>
    <border>
      <left>
        <color indexed="63"/>
      </left>
      <right style="thin">
        <color indexed="17"/>
      </right>
      <top>
        <color indexed="63"/>
      </top>
      <bottom style="thin">
        <color indexed="17"/>
      </bottom>
    </border>
    <border>
      <left style="thin">
        <color indexed="17"/>
      </left>
      <right>
        <color indexed="63"/>
      </right>
      <top style="thin">
        <color indexed="17"/>
      </top>
      <bottom style="thin">
        <color indexed="17"/>
      </bottom>
    </border>
    <border>
      <left>
        <color indexed="63"/>
      </left>
      <right>
        <color indexed="63"/>
      </right>
      <top style="thin">
        <color indexed="17"/>
      </top>
      <bottom style="thin">
        <color indexed="17"/>
      </bottom>
    </border>
    <border>
      <left>
        <color indexed="63"/>
      </left>
      <right style="thin">
        <color indexed="17"/>
      </right>
      <top style="thin">
        <color indexed="17"/>
      </top>
      <bottom style="thin">
        <color indexed="17"/>
      </bottom>
    </border>
    <border>
      <left style="thin">
        <color indexed="17"/>
      </left>
      <right>
        <color indexed="63"/>
      </right>
      <top style="thin">
        <color indexed="17"/>
      </top>
      <bottom>
        <color indexed="63"/>
      </bottom>
    </border>
    <border>
      <left>
        <color indexed="63"/>
      </left>
      <right style="thin">
        <color indexed="17"/>
      </right>
      <top style="thin">
        <color indexed="17"/>
      </top>
      <bottom>
        <color indexed="63"/>
      </bottom>
    </border>
    <border>
      <left>
        <color indexed="63"/>
      </left>
      <right style="thin">
        <color indexed="17"/>
      </right>
      <top style="thin">
        <color indexed="22"/>
      </top>
      <bottom style="thin">
        <color indexed="17"/>
      </bottom>
    </border>
    <border>
      <left>
        <color indexed="63"/>
      </left>
      <right>
        <color indexed="63"/>
      </right>
      <top>
        <color indexed="63"/>
      </top>
      <bottom style="thin">
        <color indexed="9"/>
      </bottom>
    </border>
    <border>
      <left style="thin">
        <color indexed="9"/>
      </left>
      <right>
        <color indexed="63"/>
      </right>
      <top>
        <color indexed="63"/>
      </top>
      <bottom style="thin">
        <color indexed="9"/>
      </bottom>
    </border>
    <border>
      <left>
        <color indexed="63"/>
      </left>
      <right style="thin">
        <color indexed="9"/>
      </right>
      <top>
        <color indexed="63"/>
      </top>
      <bottom style="thin">
        <color indexed="9"/>
      </bottom>
    </border>
    <border>
      <left style="thin">
        <color indexed="22"/>
      </left>
      <right>
        <color indexed="63"/>
      </right>
      <top>
        <color indexed="63"/>
      </top>
      <bottom style="thin">
        <color indexed="22"/>
      </bottom>
    </border>
    <border>
      <left style="thin">
        <color indexed="9"/>
      </left>
      <right>
        <color indexed="63"/>
      </right>
      <top style="thin">
        <color indexed="22"/>
      </top>
      <bottom style="thin">
        <color indexed="22"/>
      </bottom>
    </border>
    <border>
      <left>
        <color indexed="63"/>
      </left>
      <right>
        <color indexed="63"/>
      </right>
      <top style="thin">
        <color indexed="9"/>
      </top>
      <bottom style="thin">
        <color indexed="22"/>
      </bottom>
    </border>
    <border>
      <left>
        <color indexed="63"/>
      </left>
      <right style="thin">
        <color indexed="9"/>
      </right>
      <top style="thin">
        <color indexed="9"/>
      </top>
      <bottom style="thin">
        <color indexed="22"/>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1"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1">
      <alignment/>
      <protection/>
    </xf>
    <xf numFmtId="0" fontId="4" fillId="0" borderId="0" applyNumberFormat="0" applyFill="0" applyBorder="0" applyAlignment="0" applyProtection="0"/>
    <xf numFmtId="0" fontId="5" fillId="0" borderId="0">
      <alignment/>
      <protection/>
    </xf>
    <xf numFmtId="0" fontId="5" fillId="0" borderId="0">
      <alignment/>
      <protection/>
    </xf>
    <xf numFmtId="9" fontId="0" fillId="0" borderId="0" applyFont="0" applyFill="0" applyBorder="0" applyAlignment="0" applyProtection="0"/>
    <xf numFmtId="0" fontId="6" fillId="0" borderId="0">
      <alignment/>
      <protection/>
    </xf>
    <xf numFmtId="44" fontId="0" fillId="0" borderId="0" applyFont="0" applyFill="0" applyBorder="0" applyAlignment="0" applyProtection="0"/>
  </cellStyleXfs>
  <cellXfs count="688">
    <xf numFmtId="0" fontId="0" fillId="0" borderId="0" xfId="0" applyAlignment="1">
      <alignment/>
    </xf>
    <xf numFmtId="2" fontId="1" fillId="0" borderId="2" xfId="22" applyNumberFormat="1" applyFont="1" applyFill="1" applyBorder="1" applyAlignment="1" applyProtection="1">
      <alignment horizontal="center"/>
      <protection locked="0"/>
    </xf>
    <xf numFmtId="2" fontId="1" fillId="0" borderId="2" xfId="23" applyNumberFormat="1" applyFont="1" applyFill="1" applyBorder="1" applyAlignment="1" applyProtection="1">
      <alignment horizontal="center"/>
      <protection locked="0"/>
    </xf>
    <xf numFmtId="0" fontId="1" fillId="0" borderId="2" xfId="23" applyFont="1" applyFill="1" applyBorder="1" applyAlignment="1" applyProtection="1">
      <alignment horizontal="center"/>
      <protection locked="0"/>
    </xf>
    <xf numFmtId="1" fontId="1" fillId="0" borderId="2" xfId="23" applyNumberFormat="1" applyFont="1" applyFill="1" applyBorder="1" applyAlignment="1" applyProtection="1">
      <alignment horizontal="center"/>
      <protection locked="0"/>
    </xf>
    <xf numFmtId="166" fontId="1" fillId="0" borderId="2" xfId="23" applyNumberFormat="1" applyFont="1" applyFill="1" applyBorder="1" applyAlignment="1" applyProtection="1">
      <alignment horizontal="center"/>
      <protection locked="0"/>
    </xf>
    <xf numFmtId="0" fontId="1" fillId="0" borderId="3" xfId="23" applyFont="1" applyFill="1" applyBorder="1" applyAlignment="1" applyProtection="1">
      <alignment horizontal="center"/>
      <protection locked="0"/>
    </xf>
    <xf numFmtId="49" fontId="1" fillId="0" borderId="4" xfId="23" applyNumberFormat="1" applyFont="1" applyFill="1" applyBorder="1" applyAlignment="1" applyProtection="1">
      <alignment horizontal="center"/>
      <protection locked="0"/>
    </xf>
    <xf numFmtId="49" fontId="1" fillId="0" borderId="5" xfId="22" applyNumberFormat="1" applyFont="1" applyFill="1" applyBorder="1" applyAlignment="1" applyProtection="1">
      <alignment horizontal="center"/>
      <protection locked="0"/>
    </xf>
    <xf numFmtId="49" fontId="1" fillId="0" borderId="5" xfId="23" applyNumberFormat="1" applyFont="1" applyFill="1" applyBorder="1" applyAlignment="1" applyProtection="1">
      <alignment horizontal="center"/>
      <protection locked="0"/>
    </xf>
    <xf numFmtId="49" fontId="1" fillId="0" borderId="6" xfId="23" applyNumberFormat="1" applyFont="1" applyFill="1" applyBorder="1" applyAlignment="1" applyProtection="1">
      <alignment horizontal="center"/>
      <protection locked="0"/>
    </xf>
    <xf numFmtId="2" fontId="1" fillId="0" borderId="7" xfId="23" applyNumberFormat="1" applyFont="1" applyFill="1" applyBorder="1" applyAlignment="1" applyProtection="1">
      <alignment horizontal="center"/>
      <protection locked="0"/>
    </xf>
    <xf numFmtId="2" fontId="1" fillId="0" borderId="8" xfId="23" applyNumberFormat="1" applyFont="1" applyFill="1" applyBorder="1" applyAlignment="1" applyProtection="1">
      <alignment horizontal="center"/>
      <protection locked="0"/>
    </xf>
    <xf numFmtId="0" fontId="1" fillId="0" borderId="7" xfId="23" applyFont="1" applyFill="1" applyBorder="1" applyAlignment="1" applyProtection="1">
      <alignment horizontal="center"/>
      <protection locked="0"/>
    </xf>
    <xf numFmtId="0" fontId="1" fillId="0" borderId="8" xfId="23" applyFont="1" applyFill="1" applyBorder="1" applyAlignment="1" applyProtection="1">
      <alignment horizontal="center"/>
      <protection locked="0"/>
    </xf>
    <xf numFmtId="166" fontId="1" fillId="0" borderId="7" xfId="23" applyNumberFormat="1" applyFont="1" applyFill="1" applyBorder="1" applyAlignment="1" applyProtection="1">
      <alignment horizontal="center"/>
      <protection locked="0"/>
    </xf>
    <xf numFmtId="166" fontId="1" fillId="0" borderId="8" xfId="23" applyNumberFormat="1" applyFont="1" applyFill="1" applyBorder="1" applyAlignment="1" applyProtection="1">
      <alignment horizontal="center"/>
      <protection locked="0"/>
    </xf>
    <xf numFmtId="1" fontId="1" fillId="0" borderId="7" xfId="23" applyNumberFormat="1" applyFont="1" applyFill="1" applyBorder="1" applyAlignment="1" applyProtection="1">
      <alignment horizontal="center"/>
      <protection locked="0"/>
    </xf>
    <xf numFmtId="1" fontId="1" fillId="0" borderId="8" xfId="23" applyNumberFormat="1" applyFont="1" applyFill="1" applyBorder="1" applyAlignment="1" applyProtection="1">
      <alignment horizontal="center"/>
      <protection locked="0"/>
    </xf>
    <xf numFmtId="0" fontId="7" fillId="2" borderId="0" xfId="23" applyFont="1" applyFill="1" applyProtection="1">
      <alignment/>
      <protection/>
    </xf>
    <xf numFmtId="0" fontId="5" fillId="2" borderId="0" xfId="22" applyFill="1" applyProtection="1">
      <alignment/>
      <protection/>
    </xf>
    <xf numFmtId="0" fontId="8" fillId="2" borderId="0" xfId="22" applyFont="1" applyFill="1" applyProtection="1">
      <alignment/>
      <protection/>
    </xf>
    <xf numFmtId="0" fontId="9" fillId="2" borderId="0" xfId="22" applyFont="1" applyFill="1" applyProtection="1">
      <alignment/>
      <protection/>
    </xf>
    <xf numFmtId="0" fontId="5" fillId="0" borderId="0" xfId="22" applyProtection="1">
      <alignment/>
      <protection/>
    </xf>
    <xf numFmtId="0" fontId="10" fillId="3" borderId="0" xfId="23" applyFont="1" applyFill="1" applyProtection="1">
      <alignment/>
      <protection/>
    </xf>
    <xf numFmtId="0" fontId="11" fillId="3" borderId="0" xfId="0" applyFont="1" applyFill="1" applyAlignment="1" applyProtection="1">
      <alignment/>
      <protection/>
    </xf>
    <xf numFmtId="0" fontId="1" fillId="3" borderId="0" xfId="22" applyFont="1" applyFill="1" applyProtection="1">
      <alignment/>
      <protection/>
    </xf>
    <xf numFmtId="0" fontId="5" fillId="3" borderId="0" xfId="22" applyFill="1" applyProtection="1">
      <alignment/>
      <protection/>
    </xf>
    <xf numFmtId="0" fontId="1" fillId="2" borderId="0" xfId="22" applyFont="1" applyFill="1" applyProtection="1">
      <alignment/>
      <protection/>
    </xf>
    <xf numFmtId="0" fontId="7" fillId="2" borderId="0" xfId="23" applyFont="1" applyFill="1" applyAlignment="1" applyProtection="1">
      <alignment horizontal="center"/>
      <protection/>
    </xf>
    <xf numFmtId="0" fontId="7" fillId="2" borderId="0" xfId="23" applyFont="1" applyFill="1" applyAlignment="1" applyProtection="1">
      <alignment horizontal="right"/>
      <protection/>
    </xf>
    <xf numFmtId="0" fontId="12" fillId="2" borderId="0" xfId="23" applyFont="1" applyFill="1" applyAlignment="1" applyProtection="1">
      <alignment horizontal="center"/>
      <protection/>
    </xf>
    <xf numFmtId="0" fontId="12" fillId="2" borderId="0" xfId="23" applyFont="1" applyFill="1" applyProtection="1">
      <alignment/>
      <protection/>
    </xf>
    <xf numFmtId="2" fontId="5" fillId="0" borderId="0" xfId="22" applyNumberFormat="1" applyProtection="1">
      <alignment/>
      <protection/>
    </xf>
    <xf numFmtId="2" fontId="7" fillId="2" borderId="0" xfId="23" applyNumberFormat="1" applyFont="1" applyFill="1" applyProtection="1">
      <alignment/>
      <protection/>
    </xf>
    <xf numFmtId="0" fontId="12" fillId="2" borderId="0" xfId="22" applyFont="1" applyFill="1" applyBorder="1" applyProtection="1">
      <alignment/>
      <protection/>
    </xf>
    <xf numFmtId="2" fontId="5" fillId="2" borderId="0" xfId="22" applyNumberFormat="1" applyFill="1" applyProtection="1">
      <alignment/>
      <protection/>
    </xf>
    <xf numFmtId="0" fontId="12" fillId="2" borderId="0" xfId="23" applyFont="1" applyFill="1" applyBorder="1" applyProtection="1">
      <alignment/>
      <protection/>
    </xf>
    <xf numFmtId="0" fontId="12" fillId="2" borderId="0" xfId="22" applyFont="1" applyFill="1" applyAlignment="1" applyProtection="1">
      <alignment horizontal="center"/>
      <protection/>
    </xf>
    <xf numFmtId="170" fontId="12" fillId="2" borderId="0" xfId="23" applyNumberFormat="1" applyFont="1" applyFill="1" applyBorder="1" applyAlignment="1" applyProtection="1">
      <alignment horizontal="center"/>
      <protection/>
    </xf>
    <xf numFmtId="3" fontId="12" fillId="2" borderId="0" xfId="23" applyNumberFormat="1" applyFont="1" applyFill="1" applyBorder="1" applyProtection="1">
      <alignment/>
      <protection/>
    </xf>
    <xf numFmtId="0" fontId="12" fillId="2" borderId="0" xfId="22" applyFont="1" applyFill="1" applyProtection="1">
      <alignment/>
      <protection/>
    </xf>
    <xf numFmtId="0" fontId="12" fillId="2" borderId="0" xfId="23" applyFont="1" applyFill="1" applyBorder="1" applyAlignment="1" applyProtection="1">
      <alignment horizontal="center"/>
      <protection/>
    </xf>
    <xf numFmtId="0" fontId="12" fillId="2" borderId="0" xfId="22" applyFont="1" applyFill="1" applyBorder="1" applyAlignment="1" applyProtection="1">
      <alignment vertical="center"/>
      <protection/>
    </xf>
    <xf numFmtId="3" fontId="12" fillId="2" borderId="9" xfId="23" applyNumberFormat="1" applyFont="1" applyFill="1" applyBorder="1" applyAlignment="1" applyProtection="1">
      <alignment horizontal="center"/>
      <protection/>
    </xf>
    <xf numFmtId="0" fontId="12" fillId="2" borderId="0" xfId="23" applyFont="1" applyFill="1" applyBorder="1" applyAlignment="1" applyProtection="1">
      <alignment/>
      <protection/>
    </xf>
    <xf numFmtId="3" fontId="12" fillId="2" borderId="0" xfId="23" applyNumberFormat="1" applyFont="1" applyFill="1" applyBorder="1" applyAlignment="1" applyProtection="1">
      <alignment horizontal="center"/>
      <protection/>
    </xf>
    <xf numFmtId="170" fontId="12" fillId="2" borderId="0" xfId="23" applyNumberFormat="1" applyFont="1" applyFill="1" applyBorder="1" applyProtection="1">
      <alignment/>
      <protection/>
    </xf>
    <xf numFmtId="3" fontId="12" fillId="2" borderId="0" xfId="22" applyNumberFormat="1" applyFont="1" applyFill="1" applyBorder="1" applyAlignment="1" applyProtection="1">
      <alignment horizontal="center"/>
      <protection/>
    </xf>
    <xf numFmtId="0" fontId="9" fillId="2" borderId="0" xfId="22" applyFont="1" applyFill="1" applyBorder="1" applyAlignment="1" applyProtection="1">
      <alignment vertical="center"/>
      <protection/>
    </xf>
    <xf numFmtId="0" fontId="7" fillId="2" borderId="0" xfId="22" applyFont="1" applyFill="1" applyBorder="1" applyAlignment="1" applyProtection="1">
      <alignment vertical="center"/>
      <protection/>
    </xf>
    <xf numFmtId="0" fontId="7" fillId="2" borderId="0" xfId="22" applyFont="1" applyFill="1" applyProtection="1">
      <alignment/>
      <protection/>
    </xf>
    <xf numFmtId="2" fontId="1" fillId="2" borderId="0" xfId="22" applyNumberFormat="1" applyFont="1" applyFill="1" applyProtection="1">
      <alignment/>
      <protection/>
    </xf>
    <xf numFmtId="3" fontId="12" fillId="2" borderId="10" xfId="23" applyNumberFormat="1" applyFont="1" applyFill="1" applyBorder="1" applyAlignment="1" applyProtection="1">
      <alignment horizontal="center"/>
      <protection/>
    </xf>
    <xf numFmtId="3" fontId="12" fillId="2" borderId="11" xfId="23" applyNumberFormat="1" applyFont="1" applyFill="1" applyBorder="1" applyAlignment="1" applyProtection="1">
      <alignment horizontal="center"/>
      <protection/>
    </xf>
    <xf numFmtId="3" fontId="12" fillId="2" borderId="12" xfId="23" applyNumberFormat="1" applyFont="1" applyFill="1" applyBorder="1" applyAlignment="1" applyProtection="1">
      <alignment horizontal="center"/>
      <protection/>
    </xf>
    <xf numFmtId="3" fontId="7" fillId="2" borderId="0" xfId="23" applyNumberFormat="1" applyFont="1" applyFill="1" applyBorder="1" applyAlignment="1" applyProtection="1">
      <alignment/>
      <protection/>
    </xf>
    <xf numFmtId="3" fontId="7" fillId="2" borderId="0" xfId="22" applyNumberFormat="1" applyFont="1" applyFill="1" applyAlignment="1" applyProtection="1">
      <alignment horizontal="center"/>
      <protection/>
    </xf>
    <xf numFmtId="4" fontId="12" fillId="2" borderId="0" xfId="22" applyNumberFormat="1" applyFont="1" applyFill="1" applyAlignment="1" applyProtection="1">
      <alignment horizontal="center"/>
      <protection/>
    </xf>
    <xf numFmtId="170" fontId="12" fillId="2" borderId="13" xfId="22" applyNumberFormat="1" applyFont="1" applyFill="1" applyBorder="1" applyAlignment="1" applyProtection="1">
      <alignment horizontal="center"/>
      <protection/>
    </xf>
    <xf numFmtId="170" fontId="12" fillId="2" borderId="0" xfId="22" applyNumberFormat="1" applyFont="1" applyFill="1" applyBorder="1" applyAlignment="1" applyProtection="1">
      <alignment horizontal="center"/>
      <protection/>
    </xf>
    <xf numFmtId="170" fontId="12" fillId="2" borderId="14" xfId="22" applyNumberFormat="1" applyFont="1" applyFill="1" applyBorder="1" applyAlignment="1" applyProtection="1">
      <alignment horizontal="center"/>
      <protection/>
    </xf>
    <xf numFmtId="170" fontId="12" fillId="2" borderId="0" xfId="22" applyNumberFormat="1" applyFont="1" applyFill="1" applyBorder="1" applyAlignment="1" applyProtection="1">
      <alignment/>
      <protection/>
    </xf>
    <xf numFmtId="0" fontId="12" fillId="2" borderId="0" xfId="22" applyFont="1" applyFill="1" applyBorder="1" applyAlignment="1" applyProtection="1">
      <alignment horizontal="center" vertical="center"/>
      <protection/>
    </xf>
    <xf numFmtId="49" fontId="12" fillId="2" borderId="0" xfId="23" applyNumberFormat="1" applyFont="1" applyFill="1" applyBorder="1" applyAlignment="1" applyProtection="1">
      <alignment horizontal="center"/>
      <protection/>
    </xf>
    <xf numFmtId="1" fontId="7" fillId="2" borderId="0" xfId="23" applyNumberFormat="1" applyFont="1" applyFill="1" applyProtection="1">
      <alignment/>
      <protection/>
    </xf>
    <xf numFmtId="166" fontId="7" fillId="2" borderId="0" xfId="23" applyNumberFormat="1" applyFont="1" applyFill="1" applyProtection="1">
      <alignment/>
      <protection/>
    </xf>
    <xf numFmtId="0" fontId="23" fillId="2" borderId="0" xfId="22" applyFont="1" applyFill="1" applyBorder="1" applyAlignment="1" applyProtection="1">
      <alignment horizontal="center"/>
      <protection/>
    </xf>
    <xf numFmtId="1" fontId="12" fillId="2" borderId="0" xfId="23" applyNumberFormat="1" applyFont="1" applyFill="1" applyProtection="1">
      <alignment/>
      <protection/>
    </xf>
    <xf numFmtId="0" fontId="14" fillId="2" borderId="0" xfId="22" applyFont="1" applyFill="1" applyAlignment="1" applyProtection="1">
      <alignment horizontal="right"/>
      <protection/>
    </xf>
    <xf numFmtId="0" fontId="9" fillId="2" borderId="0" xfId="23" applyFont="1" applyFill="1" applyProtection="1">
      <alignment/>
      <protection/>
    </xf>
    <xf numFmtId="0" fontId="9" fillId="2" borderId="0" xfId="23" applyFont="1" applyFill="1" applyProtection="1">
      <alignment/>
      <protection/>
    </xf>
    <xf numFmtId="0" fontId="12" fillId="3" borderId="0" xfId="23" applyFont="1" applyFill="1" applyAlignment="1" applyProtection="1">
      <alignment horizontal="center"/>
      <protection/>
    </xf>
    <xf numFmtId="166" fontId="12" fillId="3" borderId="0" xfId="23" applyNumberFormat="1" applyFont="1" applyFill="1" applyBorder="1" applyAlignment="1" applyProtection="1">
      <alignment horizontal="center"/>
      <protection/>
    </xf>
    <xf numFmtId="3" fontId="12" fillId="3" borderId="0" xfId="23" applyNumberFormat="1" applyFont="1" applyFill="1" applyBorder="1" applyProtection="1">
      <alignment/>
      <protection/>
    </xf>
    <xf numFmtId="0" fontId="7" fillId="3" borderId="0" xfId="22" applyFont="1" applyFill="1" applyProtection="1">
      <alignment/>
      <protection/>
    </xf>
    <xf numFmtId="0" fontId="12" fillId="2" borderId="0" xfId="22" applyFont="1" applyFill="1" applyAlignment="1" applyProtection="1">
      <alignment horizontal="left"/>
      <protection/>
    </xf>
    <xf numFmtId="166" fontId="12" fillId="2" borderId="11" xfId="23" applyNumberFormat="1" applyFont="1" applyFill="1" applyBorder="1" applyProtection="1">
      <alignment/>
      <protection/>
    </xf>
    <xf numFmtId="3" fontId="7" fillId="2" borderId="0" xfId="22" applyNumberFormat="1" applyFont="1" applyFill="1" applyProtection="1">
      <alignment/>
      <protection/>
    </xf>
    <xf numFmtId="1" fontId="12" fillId="2" borderId="0" xfId="23" applyNumberFormat="1" applyFont="1" applyFill="1" applyBorder="1" applyProtection="1">
      <alignment/>
      <protection/>
    </xf>
    <xf numFmtId="166" fontId="12" fillId="2" borderId="0" xfId="23" applyNumberFormat="1" applyFont="1" applyFill="1" applyBorder="1" applyProtection="1">
      <alignment/>
      <protection/>
    </xf>
    <xf numFmtId="3" fontId="12" fillId="2" borderId="0" xfId="22" applyNumberFormat="1" applyFont="1" applyFill="1" applyProtection="1">
      <alignment/>
      <protection/>
    </xf>
    <xf numFmtId="0" fontId="7" fillId="2" borderId="15" xfId="23" applyFont="1" applyFill="1" applyBorder="1" applyProtection="1">
      <alignment/>
      <protection/>
    </xf>
    <xf numFmtId="0" fontId="7" fillId="2" borderId="16" xfId="23" applyFont="1" applyFill="1" applyBorder="1" applyProtection="1">
      <alignment/>
      <protection/>
    </xf>
    <xf numFmtId="0" fontId="12" fillId="2" borderId="16" xfId="22" applyFont="1" applyFill="1" applyBorder="1" applyProtection="1">
      <alignment/>
      <protection/>
    </xf>
    <xf numFmtId="3" fontId="7" fillId="2" borderId="17" xfId="23" applyNumberFormat="1" applyFont="1" applyFill="1" applyBorder="1" applyAlignment="1" applyProtection="1">
      <alignment horizontal="center"/>
      <protection/>
    </xf>
    <xf numFmtId="0" fontId="7" fillId="2" borderId="0" xfId="23" applyFont="1" applyFill="1" applyBorder="1" applyProtection="1">
      <alignment/>
      <protection/>
    </xf>
    <xf numFmtId="1" fontId="7" fillId="2" borderId="0" xfId="23" applyNumberFormat="1" applyFont="1" applyFill="1" applyBorder="1" applyAlignment="1" applyProtection="1">
      <alignment/>
      <protection/>
    </xf>
    <xf numFmtId="0" fontId="7" fillId="2" borderId="0" xfId="23" applyFont="1" applyFill="1" applyBorder="1" applyAlignment="1" applyProtection="1">
      <alignment horizontal="centerContinuous"/>
      <protection/>
    </xf>
    <xf numFmtId="16" fontId="12" fillId="2" borderId="0" xfId="23" applyNumberFormat="1" applyFont="1" applyFill="1" applyBorder="1" applyProtection="1">
      <alignment/>
      <protection/>
    </xf>
    <xf numFmtId="0" fontId="10" fillId="3" borderId="0" xfId="0" applyFont="1" applyFill="1" applyAlignment="1" applyProtection="1">
      <alignment/>
      <protection/>
    </xf>
    <xf numFmtId="0" fontId="5" fillId="3" borderId="0" xfId="22" applyFont="1" applyFill="1" applyProtection="1">
      <alignment/>
      <protection/>
    </xf>
    <xf numFmtId="0" fontId="15" fillId="3" borderId="0" xfId="22" applyFont="1" applyFill="1" applyAlignment="1" applyProtection="1">
      <alignment horizontal="left"/>
      <protection/>
    </xf>
    <xf numFmtId="0" fontId="21" fillId="3" borderId="0" xfId="22" applyFont="1" applyFill="1" applyProtection="1">
      <alignment/>
      <protection/>
    </xf>
    <xf numFmtId="0" fontId="22" fillId="3" borderId="0" xfId="0" applyFont="1" applyFill="1" applyAlignment="1" applyProtection="1">
      <alignment/>
      <protection/>
    </xf>
    <xf numFmtId="0" fontId="20" fillId="3" borderId="0" xfId="22" applyFont="1" applyFill="1" applyProtection="1">
      <alignment/>
      <protection/>
    </xf>
    <xf numFmtId="181" fontId="20" fillId="3" borderId="0" xfId="22" applyNumberFormat="1" applyFont="1" applyFill="1" applyAlignment="1" applyProtection="1">
      <alignment horizontal="left"/>
      <protection/>
    </xf>
    <xf numFmtId="1" fontId="1" fillId="0" borderId="18" xfId="22" applyNumberFormat="1" applyFont="1" applyFill="1" applyBorder="1" applyAlignment="1" applyProtection="1">
      <alignment horizontal="center"/>
      <protection locked="0"/>
    </xf>
    <xf numFmtId="0" fontId="5" fillId="0" borderId="0" xfId="22" applyFont="1" applyProtection="1">
      <alignment/>
      <protection/>
    </xf>
    <xf numFmtId="0" fontId="1" fillId="0" borderId="19" xfId="22" applyFont="1" applyFill="1" applyBorder="1" applyAlignment="1" applyProtection="1">
      <alignment horizontal="center"/>
      <protection locked="0"/>
    </xf>
    <xf numFmtId="0" fontId="1" fillId="0" borderId="20" xfId="22" applyFont="1" applyFill="1" applyBorder="1" applyAlignment="1" applyProtection="1">
      <alignment horizontal="center"/>
      <protection locked="0"/>
    </xf>
    <xf numFmtId="0" fontId="1" fillId="0" borderId="21" xfId="22" applyFont="1" applyFill="1" applyBorder="1" applyAlignment="1" applyProtection="1">
      <alignment horizontal="center"/>
      <protection locked="0"/>
    </xf>
    <xf numFmtId="206" fontId="1" fillId="0" borderId="7" xfId="23" applyNumberFormat="1" applyFont="1" applyFill="1" applyBorder="1" applyAlignment="1" applyProtection="1">
      <alignment horizontal="center"/>
      <protection locked="0"/>
    </xf>
    <xf numFmtId="206" fontId="1" fillId="0" borderId="2" xfId="23" applyNumberFormat="1" applyFont="1" applyFill="1" applyBorder="1" applyAlignment="1" applyProtection="1">
      <alignment horizontal="center"/>
      <protection locked="0"/>
    </xf>
    <xf numFmtId="206" fontId="1" fillId="0" borderId="8" xfId="23" applyNumberFormat="1" applyFont="1" applyFill="1" applyBorder="1" applyAlignment="1" applyProtection="1">
      <alignment horizontal="center"/>
      <protection locked="0"/>
    </xf>
    <xf numFmtId="2" fontId="5" fillId="2" borderId="0" xfId="22" applyNumberFormat="1" applyFont="1" applyFill="1" applyProtection="1">
      <alignment/>
      <protection/>
    </xf>
    <xf numFmtId="4" fontId="1" fillId="2" borderId="0" xfId="22" applyNumberFormat="1" applyFont="1" applyFill="1" applyProtection="1">
      <alignment/>
      <protection/>
    </xf>
    <xf numFmtId="3" fontId="7" fillId="2" borderId="0" xfId="23" applyNumberFormat="1" applyFont="1" applyFill="1" applyProtection="1">
      <alignment/>
      <protection/>
    </xf>
    <xf numFmtId="2" fontId="13" fillId="2" borderId="0" xfId="22" applyNumberFormat="1" applyFont="1" applyFill="1" applyBorder="1" applyProtection="1">
      <alignment/>
      <protection/>
    </xf>
    <xf numFmtId="2" fontId="5" fillId="0" borderId="22" xfId="22" applyNumberFormat="1" applyBorder="1" applyProtection="1">
      <alignment/>
      <protection locked="0"/>
    </xf>
    <xf numFmtId="2" fontId="5" fillId="0" borderId="23" xfId="22" applyNumberFormat="1" applyBorder="1" applyProtection="1">
      <alignment/>
      <protection locked="0"/>
    </xf>
    <xf numFmtId="0" fontId="5" fillId="0" borderId="0" xfId="22" applyFill="1" applyProtection="1">
      <alignment/>
      <protection/>
    </xf>
    <xf numFmtId="2" fontId="1" fillId="0" borderId="0" xfId="22" applyNumberFormat="1" applyFont="1" applyFill="1" applyProtection="1">
      <alignment/>
      <protection/>
    </xf>
    <xf numFmtId="181" fontId="20" fillId="0" borderId="0" xfId="22" applyNumberFormat="1" applyFont="1" applyFill="1" applyAlignment="1" applyProtection="1">
      <alignment horizontal="left"/>
      <protection/>
    </xf>
    <xf numFmtId="0" fontId="5" fillId="0" borderId="0" xfId="22" applyBorder="1" applyProtection="1">
      <alignment/>
      <protection/>
    </xf>
    <xf numFmtId="194" fontId="12" fillId="2" borderId="0" xfId="22" applyNumberFormat="1" applyFont="1" applyFill="1" applyBorder="1" applyAlignment="1" applyProtection="1">
      <alignment horizontal="center"/>
      <protection/>
    </xf>
    <xf numFmtId="0" fontId="12" fillId="2" borderId="24" xfId="23" applyFont="1" applyFill="1" applyBorder="1" applyProtection="1">
      <alignment/>
      <protection/>
    </xf>
    <xf numFmtId="0" fontId="12" fillId="2" borderId="9" xfId="23" applyFont="1" applyFill="1" applyBorder="1" applyProtection="1">
      <alignment/>
      <protection/>
    </xf>
    <xf numFmtId="0" fontId="1" fillId="2" borderId="20" xfId="23" applyFont="1" applyFill="1" applyBorder="1" applyAlignment="1" applyProtection="1">
      <alignment horizontal="center"/>
      <protection locked="0"/>
    </xf>
    <xf numFmtId="0" fontId="1" fillId="2" borderId="21" xfId="23" applyFont="1" applyFill="1" applyBorder="1" applyAlignment="1" applyProtection="1">
      <alignment horizontal="center"/>
      <protection locked="0"/>
    </xf>
    <xf numFmtId="0" fontId="1" fillId="2" borderId="19" xfId="23" applyFont="1" applyFill="1" applyBorder="1" applyAlignment="1" applyProtection="1">
      <alignment horizontal="center"/>
      <protection locked="0"/>
    </xf>
    <xf numFmtId="0" fontId="12" fillId="2" borderId="0" xfId="22" applyFont="1" applyFill="1" applyBorder="1" applyAlignment="1" applyProtection="1">
      <alignment horizontal="center"/>
      <protection/>
    </xf>
    <xf numFmtId="166" fontId="1" fillId="0" borderId="25" xfId="23" applyNumberFormat="1" applyFont="1" applyFill="1" applyBorder="1" applyAlignment="1" applyProtection="1">
      <alignment horizontal="center"/>
      <protection locked="0"/>
    </xf>
    <xf numFmtId="166" fontId="1" fillId="0" borderId="26" xfId="23" applyNumberFormat="1" applyFont="1" applyFill="1" applyBorder="1" applyAlignment="1" applyProtection="1">
      <alignment horizontal="center"/>
      <protection locked="0"/>
    </xf>
    <xf numFmtId="166" fontId="1" fillId="0" borderId="27" xfId="23" applyNumberFormat="1" applyFont="1" applyFill="1" applyBorder="1" applyAlignment="1" applyProtection="1">
      <alignment horizontal="center"/>
      <protection locked="0"/>
    </xf>
    <xf numFmtId="0" fontId="1" fillId="0" borderId="8" xfId="23" applyFont="1" applyFill="1" applyBorder="1" applyAlignment="1" applyProtection="1">
      <alignment horizontal="center" vertical="top" wrapText="1"/>
      <protection locked="0"/>
    </xf>
    <xf numFmtId="49" fontId="1" fillId="0" borderId="7" xfId="23" applyNumberFormat="1" applyFont="1" applyFill="1" applyBorder="1" applyAlignment="1" applyProtection="1">
      <alignment horizontal="center"/>
      <protection locked="0"/>
    </xf>
    <xf numFmtId="49" fontId="1" fillId="0" borderId="2" xfId="23" applyNumberFormat="1" applyFont="1" applyFill="1" applyBorder="1" applyAlignment="1" applyProtection="1">
      <alignment horizontal="center"/>
      <protection locked="0"/>
    </xf>
    <xf numFmtId="49" fontId="1" fillId="0" borderId="8" xfId="23" applyNumberFormat="1" applyFont="1" applyFill="1" applyBorder="1" applyAlignment="1" applyProtection="1">
      <alignment horizontal="center"/>
      <protection locked="0"/>
    </xf>
    <xf numFmtId="49" fontId="9" fillId="2" borderId="0" xfId="22" applyNumberFormat="1" applyFont="1" applyFill="1" applyAlignment="1" applyProtection="1">
      <alignment horizontal="center"/>
      <protection/>
    </xf>
    <xf numFmtId="0" fontId="7" fillId="2" borderId="9" xfId="23" applyFont="1" applyFill="1" applyBorder="1" applyProtection="1">
      <alignment/>
      <protection/>
    </xf>
    <xf numFmtId="0" fontId="5" fillId="2" borderId="9" xfId="22" applyFill="1" applyBorder="1" applyProtection="1">
      <alignment/>
      <protection/>
    </xf>
    <xf numFmtId="0" fontId="5" fillId="2" borderId="0" xfId="22" applyFill="1" applyBorder="1" applyProtection="1">
      <alignment/>
      <protection/>
    </xf>
    <xf numFmtId="0" fontId="10" fillId="3" borderId="0" xfId="0" applyFont="1" applyFill="1" applyAlignment="1" applyProtection="1">
      <alignment/>
      <protection/>
    </xf>
    <xf numFmtId="1" fontId="1" fillId="0" borderId="19" xfId="23" applyNumberFormat="1" applyFont="1" applyFill="1" applyBorder="1" applyAlignment="1" applyProtection="1">
      <alignment horizontal="center"/>
      <protection locked="0"/>
    </xf>
    <xf numFmtId="1" fontId="1" fillId="0" borderId="20" xfId="23" applyNumberFormat="1" applyFont="1" applyFill="1" applyBorder="1" applyAlignment="1" applyProtection="1">
      <alignment horizontal="center"/>
      <protection locked="0"/>
    </xf>
    <xf numFmtId="1" fontId="1" fillId="0" borderId="21" xfId="23" applyNumberFormat="1" applyFont="1" applyFill="1" applyBorder="1" applyAlignment="1" applyProtection="1">
      <alignment horizontal="center"/>
      <protection locked="0"/>
    </xf>
    <xf numFmtId="166" fontId="12" fillId="2" borderId="13" xfId="23" applyNumberFormat="1" applyFont="1" applyFill="1" applyBorder="1" applyAlignment="1" applyProtection="1">
      <alignment horizontal="center"/>
      <protection/>
    </xf>
    <xf numFmtId="166" fontId="12" fillId="2" borderId="0" xfId="23" applyNumberFormat="1" applyFont="1" applyFill="1" applyBorder="1" applyAlignment="1" applyProtection="1">
      <alignment horizontal="center"/>
      <protection/>
    </xf>
    <xf numFmtId="166" fontId="12" fillId="2" borderId="14" xfId="23" applyNumberFormat="1" applyFont="1" applyFill="1" applyBorder="1" applyAlignment="1" applyProtection="1">
      <alignment horizontal="center"/>
      <protection/>
    </xf>
    <xf numFmtId="1" fontId="12" fillId="2" borderId="28" xfId="23" applyNumberFormat="1" applyFont="1" applyFill="1" applyBorder="1" applyAlignment="1" applyProtection="1">
      <alignment horizontal="center"/>
      <protection/>
    </xf>
    <xf numFmtId="1" fontId="12" fillId="2" borderId="29" xfId="23" applyNumberFormat="1" applyFont="1" applyFill="1" applyBorder="1" applyAlignment="1" applyProtection="1">
      <alignment horizontal="center"/>
      <protection/>
    </xf>
    <xf numFmtId="1" fontId="12" fillId="2" borderId="30" xfId="23" applyNumberFormat="1" applyFont="1" applyFill="1" applyBorder="1" applyAlignment="1" applyProtection="1">
      <alignment horizontal="center"/>
      <protection/>
    </xf>
    <xf numFmtId="0" fontId="25" fillId="2" borderId="0" xfId="22" applyFont="1" applyFill="1" applyProtection="1">
      <alignment/>
      <protection/>
    </xf>
    <xf numFmtId="0" fontId="20" fillId="2" borderId="0" xfId="22" applyFont="1" applyFill="1" applyProtection="1">
      <alignment/>
      <protection/>
    </xf>
    <xf numFmtId="181" fontId="20" fillId="2" borderId="0" xfId="22" applyNumberFormat="1" applyFont="1" applyFill="1" applyAlignment="1" applyProtection="1">
      <alignment horizontal="left"/>
      <protection/>
    </xf>
    <xf numFmtId="16" fontId="12" fillId="2" borderId="0" xfId="23" applyNumberFormat="1" applyFont="1" applyFill="1" applyBorder="1" applyAlignment="1" applyProtection="1">
      <alignment horizontal="center" vertical="top" wrapText="1"/>
      <protection/>
    </xf>
    <xf numFmtId="0" fontId="12" fillId="2" borderId="0" xfId="23" applyFont="1" applyFill="1" applyAlignment="1" applyProtection="1">
      <alignment vertical="center"/>
      <protection/>
    </xf>
    <xf numFmtId="0" fontId="23" fillId="2" borderId="31" xfId="22" applyFont="1" applyFill="1" applyBorder="1" applyAlignment="1" applyProtection="1">
      <alignment horizontal="center"/>
      <protection/>
    </xf>
    <xf numFmtId="1" fontId="1" fillId="0" borderId="4" xfId="23" applyNumberFormat="1" applyFont="1" applyFill="1" applyBorder="1" applyAlignment="1" applyProtection="1">
      <alignment horizontal="center"/>
      <protection locked="0"/>
    </xf>
    <xf numFmtId="1" fontId="1" fillId="0" borderId="5" xfId="23" applyNumberFormat="1" applyFont="1" applyFill="1" applyBorder="1" applyAlignment="1" applyProtection="1">
      <alignment horizontal="center"/>
      <protection locked="0"/>
    </xf>
    <xf numFmtId="1" fontId="1" fillId="0" borderId="6" xfId="23" applyNumberFormat="1" applyFont="1" applyFill="1" applyBorder="1" applyAlignment="1" applyProtection="1">
      <alignment horizontal="center"/>
      <protection locked="0"/>
    </xf>
    <xf numFmtId="166" fontId="1" fillId="0" borderId="19" xfId="23" applyNumberFormat="1" applyFont="1" applyFill="1" applyBorder="1" applyAlignment="1" applyProtection="1">
      <alignment horizontal="center"/>
      <protection locked="0"/>
    </xf>
    <xf numFmtId="166" fontId="1" fillId="0" borderId="20" xfId="23" applyNumberFormat="1" applyFont="1" applyFill="1" applyBorder="1" applyAlignment="1" applyProtection="1">
      <alignment horizontal="center"/>
      <protection locked="0"/>
    </xf>
    <xf numFmtId="166" fontId="1" fillId="0" borderId="21" xfId="23" applyNumberFormat="1" applyFont="1" applyFill="1" applyBorder="1" applyAlignment="1" applyProtection="1">
      <alignment horizontal="center"/>
      <protection locked="0"/>
    </xf>
    <xf numFmtId="0" fontId="8" fillId="2" borderId="0" xfId="22" applyFont="1" applyFill="1" applyAlignment="1" applyProtection="1">
      <alignment horizontal="center"/>
      <protection/>
    </xf>
    <xf numFmtId="0" fontId="9" fillId="2" borderId="0" xfId="22" applyFont="1" applyFill="1" applyProtection="1">
      <alignment/>
      <protection/>
    </xf>
    <xf numFmtId="0" fontId="9" fillId="2" borderId="32" xfId="22" applyFont="1" applyFill="1" applyBorder="1" applyProtection="1">
      <alignment/>
      <protection/>
    </xf>
    <xf numFmtId="166" fontId="12" fillId="2" borderId="0" xfId="23" applyNumberFormat="1" applyFont="1" applyFill="1" applyProtection="1">
      <alignment/>
      <protection/>
    </xf>
    <xf numFmtId="4" fontId="1" fillId="0" borderId="33" xfId="22" applyNumberFormat="1" applyFont="1" applyFill="1" applyBorder="1" applyAlignment="1" applyProtection="1">
      <alignment horizontal="center"/>
      <protection locked="0"/>
    </xf>
    <xf numFmtId="4" fontId="1" fillId="0" borderId="34" xfId="22" applyNumberFormat="1" applyFont="1" applyFill="1" applyBorder="1" applyAlignment="1" applyProtection="1">
      <alignment horizontal="center"/>
      <protection locked="0"/>
    </xf>
    <xf numFmtId="0" fontId="5" fillId="0" borderId="35" xfId="22" applyFont="1" applyBorder="1" applyProtection="1">
      <alignment/>
      <protection locked="0"/>
    </xf>
    <xf numFmtId="0" fontId="5" fillId="0" borderId="35" xfId="22" applyBorder="1" applyProtection="1">
      <alignment/>
      <protection locked="0"/>
    </xf>
    <xf numFmtId="0" fontId="5" fillId="0" borderId="22" xfId="22" applyBorder="1" applyProtection="1">
      <alignment/>
      <protection locked="0"/>
    </xf>
    <xf numFmtId="2" fontId="5" fillId="0" borderId="35" xfId="22" applyNumberFormat="1" applyBorder="1" applyProtection="1">
      <alignment/>
      <protection locked="0"/>
    </xf>
    <xf numFmtId="2" fontId="5" fillId="0" borderId="36" xfId="22" applyNumberFormat="1" applyBorder="1" applyProtection="1">
      <alignment/>
      <protection locked="0"/>
    </xf>
    <xf numFmtId="0" fontId="8" fillId="2" borderId="37" xfId="22" applyFont="1" applyFill="1" applyBorder="1" applyProtection="1">
      <alignment/>
      <protection/>
    </xf>
    <xf numFmtId="0" fontId="8" fillId="2" borderId="38" xfId="22" applyFont="1" applyFill="1" applyBorder="1" applyProtection="1">
      <alignment/>
      <protection/>
    </xf>
    <xf numFmtId="0" fontId="8" fillId="2" borderId="39" xfId="22" applyFont="1" applyFill="1" applyBorder="1" applyProtection="1">
      <alignment/>
      <protection/>
    </xf>
    <xf numFmtId="0" fontId="8" fillId="2" borderId="40" xfId="22" applyFont="1" applyFill="1" applyBorder="1" applyProtection="1">
      <alignment/>
      <protection/>
    </xf>
    <xf numFmtId="0" fontId="5" fillId="0" borderId="41" xfId="22" applyNumberFormat="1" applyFont="1" applyBorder="1" applyProtection="1">
      <alignment/>
      <protection locked="0"/>
    </xf>
    <xf numFmtId="0" fontId="21" fillId="0" borderId="41" xfId="22" applyNumberFormat="1" applyFont="1" applyBorder="1" applyProtection="1">
      <alignment/>
      <protection locked="0"/>
    </xf>
    <xf numFmtId="0" fontId="5" fillId="0" borderId="41" xfId="22" applyNumberFormat="1" applyBorder="1" applyProtection="1">
      <alignment/>
      <protection locked="0"/>
    </xf>
    <xf numFmtId="0" fontId="5" fillId="0" borderId="42" xfId="22" applyNumberFormat="1" applyBorder="1" applyProtection="1">
      <alignment/>
      <protection locked="0"/>
    </xf>
    <xf numFmtId="0" fontId="5" fillId="2" borderId="0" xfId="22" applyNumberFormat="1" applyFill="1" applyBorder="1" applyProtection="1">
      <alignment/>
      <protection/>
    </xf>
    <xf numFmtId="0" fontId="5" fillId="2" borderId="35" xfId="22" applyFill="1" applyBorder="1" applyProtection="1">
      <alignment/>
      <protection/>
    </xf>
    <xf numFmtId="4" fontId="5" fillId="2" borderId="0" xfId="22" applyNumberFormat="1" applyFill="1" applyBorder="1" applyProtection="1">
      <alignment/>
      <protection/>
    </xf>
    <xf numFmtId="0" fontId="5" fillId="2" borderId="43" xfId="22" applyFill="1" applyBorder="1" applyProtection="1">
      <alignment/>
      <protection/>
    </xf>
    <xf numFmtId="0" fontId="5" fillId="2" borderId="0" xfId="22" applyNumberFormat="1" applyFill="1" applyAlignment="1" applyProtection="1">
      <alignment horizontal="left"/>
      <protection/>
    </xf>
    <xf numFmtId="0" fontId="27" fillId="2" borderId="0" xfId="22" applyFont="1" applyFill="1" applyBorder="1" applyProtection="1">
      <alignment/>
      <protection/>
    </xf>
    <xf numFmtId="0" fontId="27" fillId="2" borderId="44" xfId="22" applyFont="1" applyFill="1" applyBorder="1" applyProtection="1">
      <alignment/>
      <protection/>
    </xf>
    <xf numFmtId="4" fontId="27" fillId="2" borderId="0" xfId="22" applyNumberFormat="1" applyFont="1" applyFill="1" applyBorder="1" applyProtection="1">
      <alignment/>
      <protection/>
    </xf>
    <xf numFmtId="0" fontId="27" fillId="2" borderId="44" xfId="22" applyNumberFormat="1" applyFont="1" applyFill="1" applyBorder="1" applyAlignment="1" applyProtection="1">
      <alignment horizontal="left"/>
      <protection/>
    </xf>
    <xf numFmtId="0" fontId="27" fillId="2" borderId="35" xfId="22" applyNumberFormat="1" applyFont="1" applyFill="1" applyBorder="1" applyAlignment="1" applyProtection="1">
      <alignment horizontal="left"/>
      <protection/>
    </xf>
    <xf numFmtId="0" fontId="27" fillId="2" borderId="45" xfId="22" applyNumberFormat="1" applyFont="1" applyFill="1" applyBorder="1" applyAlignment="1" applyProtection="1">
      <alignment horizontal="left"/>
      <protection/>
    </xf>
    <xf numFmtId="0" fontId="21" fillId="2" borderId="41" xfId="22" applyNumberFormat="1" applyFont="1" applyFill="1" applyBorder="1" applyProtection="1">
      <alignment/>
      <protection/>
    </xf>
    <xf numFmtId="0" fontId="5" fillId="2" borderId="46" xfId="22" applyFill="1" applyBorder="1" applyProtection="1">
      <alignment/>
      <protection/>
    </xf>
    <xf numFmtId="166" fontId="12" fillId="2" borderId="47" xfId="23" applyNumberFormat="1" applyFont="1" applyFill="1" applyBorder="1" applyAlignment="1" applyProtection="1">
      <alignment horizontal="center" vertical="top" wrapText="1"/>
      <protection/>
    </xf>
    <xf numFmtId="0" fontId="5" fillId="0" borderId="41" xfId="22" applyBorder="1" applyProtection="1">
      <alignment/>
      <protection locked="0"/>
    </xf>
    <xf numFmtId="0" fontId="7" fillId="3" borderId="0" xfId="22" applyFont="1" applyFill="1" applyAlignment="1" applyProtection="1">
      <alignment/>
      <protection/>
    </xf>
    <xf numFmtId="181" fontId="0" fillId="0" borderId="0" xfId="0" applyNumberFormat="1" applyAlignment="1">
      <alignment/>
    </xf>
    <xf numFmtId="3" fontId="12" fillId="2" borderId="48" xfId="22" applyNumberFormat="1" applyFont="1" applyFill="1" applyBorder="1" applyProtection="1">
      <alignment/>
      <protection/>
    </xf>
    <xf numFmtId="0" fontId="28" fillId="0" borderId="0" xfId="0" applyFont="1" applyAlignment="1">
      <alignment/>
    </xf>
    <xf numFmtId="0" fontId="28" fillId="0" borderId="0" xfId="0" applyFont="1" applyAlignment="1">
      <alignment horizontal="center"/>
    </xf>
    <xf numFmtId="4" fontId="28" fillId="0" borderId="0" xfId="0" applyNumberFormat="1" applyFont="1" applyAlignment="1">
      <alignment/>
    </xf>
    <xf numFmtId="166" fontId="28" fillId="0" borderId="0" xfId="0" applyNumberFormat="1" applyFont="1" applyAlignment="1">
      <alignment horizontal="center"/>
    </xf>
    <xf numFmtId="2" fontId="1" fillId="0" borderId="8" xfId="22" applyNumberFormat="1" applyFont="1" applyFill="1" applyBorder="1" applyAlignment="1" applyProtection="1">
      <alignment horizontal="center"/>
      <protection locked="0"/>
    </xf>
    <xf numFmtId="0" fontId="28" fillId="0" borderId="49" xfId="0" applyFont="1" applyBorder="1" applyAlignment="1">
      <alignment/>
    </xf>
    <xf numFmtId="0" fontId="28" fillId="0" borderId="50" xfId="0" applyFont="1" applyBorder="1" applyAlignment="1">
      <alignment/>
    </xf>
    <xf numFmtId="0" fontId="28" fillId="0" borderId="51" xfId="0" applyFont="1" applyBorder="1" applyAlignment="1">
      <alignment/>
    </xf>
    <xf numFmtId="0" fontId="0" fillId="0" borderId="51" xfId="0" applyBorder="1" applyAlignment="1">
      <alignment/>
    </xf>
    <xf numFmtId="0" fontId="28" fillId="0" borderId="52" xfId="0" applyFont="1" applyBorder="1" applyAlignment="1">
      <alignment/>
    </xf>
    <xf numFmtId="0" fontId="0" fillId="0" borderId="52" xfId="0" applyBorder="1" applyAlignment="1">
      <alignment/>
    </xf>
    <xf numFmtId="0" fontId="28" fillId="0" borderId="53" xfId="0" applyFont="1" applyBorder="1" applyAlignment="1">
      <alignment/>
    </xf>
    <xf numFmtId="0" fontId="28" fillId="0" borderId="53" xfId="0" applyFont="1" applyBorder="1" applyAlignment="1">
      <alignment horizontal="center"/>
    </xf>
    <xf numFmtId="0" fontId="28" fillId="0" borderId="52" xfId="0" applyFont="1" applyBorder="1" applyAlignment="1">
      <alignment horizontal="right"/>
    </xf>
    <xf numFmtId="181" fontId="28" fillId="0" borderId="54" xfId="0" applyNumberFormat="1" applyFont="1" applyBorder="1" applyAlignment="1">
      <alignment/>
    </xf>
    <xf numFmtId="0" fontId="28" fillId="0" borderId="55" xfId="0" applyFont="1" applyBorder="1" applyAlignment="1">
      <alignment/>
    </xf>
    <xf numFmtId="0" fontId="28" fillId="0" borderId="51" xfId="0" applyFont="1" applyBorder="1" applyAlignment="1">
      <alignment horizontal="left"/>
    </xf>
    <xf numFmtId="0" fontId="0" fillId="0" borderId="55" xfId="0" applyBorder="1" applyAlignment="1">
      <alignment/>
    </xf>
    <xf numFmtId="0" fontId="28" fillId="0" borderId="56" xfId="0" applyFont="1" applyBorder="1" applyAlignment="1">
      <alignment/>
    </xf>
    <xf numFmtId="0" fontId="29" fillId="0" borderId="57" xfId="0" applyFont="1" applyBorder="1" applyAlignment="1">
      <alignment/>
    </xf>
    <xf numFmtId="0" fontId="28" fillId="0" borderId="57" xfId="0" applyFont="1" applyBorder="1" applyAlignment="1">
      <alignment/>
    </xf>
    <xf numFmtId="3" fontId="28" fillId="0" borderId="57" xfId="0" applyNumberFormat="1" applyFont="1" applyBorder="1" applyAlignment="1">
      <alignment/>
    </xf>
    <xf numFmtId="0" fontId="28" fillId="0" borderId="58" xfId="0" applyFont="1" applyBorder="1" applyAlignment="1">
      <alignment/>
    </xf>
    <xf numFmtId="0" fontId="28" fillId="0" borderId="58" xfId="0" applyFont="1" applyBorder="1" applyAlignment="1">
      <alignment horizontal="right"/>
    </xf>
    <xf numFmtId="0" fontId="28" fillId="0" borderId="51" xfId="0" applyFont="1" applyBorder="1" applyAlignment="1">
      <alignment horizontal="center"/>
    </xf>
    <xf numFmtId="0" fontId="28" fillId="0" borderId="52" xfId="0" applyFont="1" applyBorder="1" applyAlignment="1">
      <alignment horizontal="center"/>
    </xf>
    <xf numFmtId="0" fontId="28" fillId="0" borderId="54" xfId="0" applyFont="1" applyBorder="1" applyAlignment="1">
      <alignment horizontal="center"/>
    </xf>
    <xf numFmtId="0" fontId="28" fillId="0" borderId="49" xfId="0" applyFont="1" applyBorder="1" applyAlignment="1">
      <alignment horizontal="center"/>
    </xf>
    <xf numFmtId="0" fontId="28" fillId="0" borderId="59" xfId="0" applyFont="1" applyBorder="1" applyAlignment="1">
      <alignment/>
    </xf>
    <xf numFmtId="0" fontId="28" fillId="0" borderId="60" xfId="0" applyFont="1" applyBorder="1" applyAlignment="1">
      <alignment/>
    </xf>
    <xf numFmtId="0" fontId="28" fillId="0" borderId="61" xfId="0" applyFont="1" applyBorder="1" applyAlignment="1">
      <alignment/>
    </xf>
    <xf numFmtId="0" fontId="28" fillId="0" borderId="62" xfId="0" applyFont="1" applyBorder="1" applyAlignment="1">
      <alignment/>
    </xf>
    <xf numFmtId="0" fontId="28" fillId="0" borderId="63" xfId="0" applyFont="1" applyBorder="1" applyAlignment="1">
      <alignment/>
    </xf>
    <xf numFmtId="0" fontId="28" fillId="0" borderId="64" xfId="0" applyFont="1" applyBorder="1" applyAlignment="1">
      <alignment/>
    </xf>
    <xf numFmtId="181" fontId="28" fillId="0" borderId="51" xfId="0" applyNumberFormat="1" applyFont="1" applyBorder="1" applyAlignment="1">
      <alignment horizontal="left"/>
    </xf>
    <xf numFmtId="3" fontId="28" fillId="0" borderId="62" xfId="0" applyNumberFormat="1" applyFont="1" applyBorder="1" applyAlignment="1">
      <alignment/>
    </xf>
    <xf numFmtId="0" fontId="30" fillId="0" borderId="51" xfId="0" applyFont="1" applyBorder="1" applyAlignment="1">
      <alignment/>
    </xf>
    <xf numFmtId="0" fontId="30" fillId="0" borderId="53" xfId="0" applyFont="1" applyBorder="1" applyAlignment="1">
      <alignment/>
    </xf>
    <xf numFmtId="0" fontId="30" fillId="0" borderId="53" xfId="0" applyFont="1" applyBorder="1" applyAlignment="1">
      <alignment horizontal="right"/>
    </xf>
    <xf numFmtId="0" fontId="30" fillId="0" borderId="53" xfId="0" applyFont="1" applyBorder="1" applyAlignment="1">
      <alignment horizontal="center"/>
    </xf>
    <xf numFmtId="0" fontId="30" fillId="0" borderId="52" xfId="0" applyFont="1" applyBorder="1" applyAlignment="1">
      <alignment horizontal="right"/>
    </xf>
    <xf numFmtId="0" fontId="30" fillId="0" borderId="52" xfId="0" applyFont="1" applyBorder="1" applyAlignment="1">
      <alignment horizontal="left"/>
    </xf>
    <xf numFmtId="0" fontId="30" fillId="0" borderId="52" xfId="0" applyFont="1" applyBorder="1" applyAlignment="1">
      <alignment/>
    </xf>
    <xf numFmtId="0" fontId="30" fillId="0" borderId="0" xfId="0" applyFont="1" applyAlignment="1">
      <alignment/>
    </xf>
    <xf numFmtId="0" fontId="30" fillId="0" borderId="0" xfId="0" applyFont="1" applyAlignment="1">
      <alignment vertical="center"/>
    </xf>
    <xf numFmtId="0" fontId="30" fillId="0" borderId="54" xfId="0" applyFont="1" applyBorder="1" applyAlignment="1">
      <alignment/>
    </xf>
    <xf numFmtId="0" fontId="30" fillId="0" borderId="65" xfId="0" applyFont="1" applyBorder="1" applyAlignment="1">
      <alignment/>
    </xf>
    <xf numFmtId="0" fontId="30" fillId="0" borderId="49" xfId="0" applyFont="1" applyBorder="1" applyAlignment="1">
      <alignment/>
    </xf>
    <xf numFmtId="0" fontId="30" fillId="0" borderId="0" xfId="0" applyFont="1" applyBorder="1" applyAlignment="1">
      <alignment/>
    </xf>
    <xf numFmtId="0" fontId="30" fillId="0" borderId="50" xfId="0" applyFont="1" applyBorder="1" applyAlignment="1">
      <alignment/>
    </xf>
    <xf numFmtId="0" fontId="30" fillId="0" borderId="66" xfId="0" applyFont="1" applyBorder="1" applyAlignment="1">
      <alignment/>
    </xf>
    <xf numFmtId="0" fontId="30" fillId="0" borderId="67" xfId="0" applyFont="1" applyBorder="1" applyAlignment="1">
      <alignment/>
    </xf>
    <xf numFmtId="0" fontId="30" fillId="0" borderId="68" xfId="0" applyFont="1" applyBorder="1" applyAlignment="1">
      <alignment/>
    </xf>
    <xf numFmtId="0" fontId="29" fillId="0" borderId="0" xfId="0" applyFont="1" applyAlignment="1">
      <alignment horizontal="center" vertical="top" wrapText="1"/>
    </xf>
    <xf numFmtId="4" fontId="31" fillId="0" borderId="57" xfId="0" applyNumberFormat="1" applyFont="1" applyBorder="1" applyAlignment="1">
      <alignment/>
    </xf>
    <xf numFmtId="0" fontId="28" fillId="0" borderId="51" xfId="0" applyFont="1" applyBorder="1" applyAlignment="1">
      <alignment/>
    </xf>
    <xf numFmtId="0" fontId="30" fillId="0" borderId="69" xfId="0" applyFont="1" applyBorder="1" applyAlignment="1">
      <alignment/>
    </xf>
    <xf numFmtId="0" fontId="28" fillId="0" borderId="69" xfId="0" applyFont="1" applyBorder="1" applyAlignment="1">
      <alignment horizontal="center"/>
    </xf>
    <xf numFmtId="3" fontId="31" fillId="0" borderId="57" xfId="0" applyNumberFormat="1" applyFont="1" applyBorder="1" applyAlignment="1">
      <alignment/>
    </xf>
    <xf numFmtId="0" fontId="29" fillId="0" borderId="70" xfId="0" applyFont="1" applyBorder="1" applyAlignment="1">
      <alignment horizontal="center" vertical="top" wrapText="1"/>
    </xf>
    <xf numFmtId="0" fontId="29" fillId="0" borderId="0" xfId="0" applyFont="1" applyBorder="1" applyAlignment="1">
      <alignment horizontal="center" vertical="top" wrapText="1"/>
    </xf>
    <xf numFmtId="0" fontId="29" fillId="0" borderId="71" xfId="0" applyFont="1" applyBorder="1" applyAlignment="1">
      <alignment horizontal="center" vertical="top" wrapText="1"/>
    </xf>
    <xf numFmtId="0" fontId="28" fillId="0" borderId="50" xfId="0" applyFont="1" applyBorder="1" applyAlignment="1">
      <alignment horizontal="center"/>
    </xf>
    <xf numFmtId="0" fontId="30" fillId="0" borderId="52" xfId="0" applyFont="1" applyBorder="1" applyAlignment="1">
      <alignment/>
    </xf>
    <xf numFmtId="0" fontId="30" fillId="0" borderId="53" xfId="0" applyFont="1" applyBorder="1" applyAlignment="1">
      <alignment horizontal="left"/>
    </xf>
    <xf numFmtId="0" fontId="30" fillId="0" borderId="51" xfId="0" applyFont="1" applyBorder="1" applyAlignment="1">
      <alignment/>
    </xf>
    <xf numFmtId="0" fontId="30" fillId="0" borderId="55" xfId="0" applyFont="1" applyBorder="1" applyAlignment="1">
      <alignment/>
    </xf>
    <xf numFmtId="181" fontId="30" fillId="0" borderId="51" xfId="0" applyNumberFormat="1" applyFont="1" applyBorder="1" applyAlignment="1">
      <alignment/>
    </xf>
    <xf numFmtId="0" fontId="30" fillId="0" borderId="72" xfId="0" applyFont="1" applyBorder="1" applyAlignment="1">
      <alignment horizontal="left"/>
    </xf>
    <xf numFmtId="49" fontId="1" fillId="0" borderId="6" xfId="22" applyNumberFormat="1" applyFont="1" applyFill="1" applyBorder="1" applyAlignment="1" applyProtection="1">
      <alignment horizontal="center"/>
      <protection locked="0"/>
    </xf>
    <xf numFmtId="0" fontId="1" fillId="0" borderId="7" xfId="23" applyFont="1" applyFill="1" applyBorder="1" applyAlignment="1" applyProtection="1">
      <alignment horizontal="center" vertical="top" wrapText="1"/>
      <protection locked="0"/>
    </xf>
    <xf numFmtId="0" fontId="1" fillId="0" borderId="2" xfId="23" applyFont="1" applyFill="1" applyBorder="1" applyAlignment="1" applyProtection="1">
      <alignment horizontal="center" vertical="top" wrapText="1"/>
      <protection locked="0"/>
    </xf>
    <xf numFmtId="0" fontId="28" fillId="0" borderId="0" xfId="0" applyFont="1" applyBorder="1" applyAlignment="1">
      <alignment horizontal="center"/>
    </xf>
    <xf numFmtId="0" fontId="7" fillId="2" borderId="0" xfId="23" applyFont="1" applyFill="1" applyAlignment="1" applyProtection="1">
      <alignment/>
      <protection/>
    </xf>
    <xf numFmtId="194" fontId="12" fillId="2" borderId="0" xfId="23" applyNumberFormat="1" applyFont="1" applyFill="1" applyAlignment="1" applyProtection="1">
      <alignment horizontal="center"/>
      <protection/>
    </xf>
    <xf numFmtId="1" fontId="5" fillId="2" borderId="0" xfId="22" applyNumberFormat="1" applyFont="1" applyFill="1" applyAlignment="1" applyProtection="1">
      <alignment horizontal="center"/>
      <protection/>
    </xf>
    <xf numFmtId="1" fontId="1" fillId="2" borderId="0" xfId="22" applyNumberFormat="1" applyFont="1" applyFill="1" applyBorder="1" applyAlignment="1" applyProtection="1">
      <alignment horizontal="center"/>
      <protection/>
    </xf>
    <xf numFmtId="2" fontId="5" fillId="2" borderId="0" xfId="22" applyNumberFormat="1" applyFill="1" applyBorder="1" applyProtection="1">
      <alignment/>
      <protection/>
    </xf>
    <xf numFmtId="0" fontId="5" fillId="0" borderId="44" xfId="22" applyFont="1" applyFill="1" applyBorder="1" applyProtection="1">
      <alignment/>
      <protection locked="0"/>
    </xf>
    <xf numFmtId="2" fontId="5" fillId="0" borderId="44" xfId="22" applyNumberFormat="1" applyFont="1" applyFill="1" applyBorder="1" applyProtection="1">
      <alignment/>
      <protection locked="0"/>
    </xf>
    <xf numFmtId="2" fontId="5" fillId="0" borderId="44" xfId="22" applyNumberFormat="1" applyFill="1" applyBorder="1" applyProtection="1">
      <alignment/>
      <protection locked="0"/>
    </xf>
    <xf numFmtId="2" fontId="5" fillId="0" borderId="45" xfId="22" applyNumberFormat="1" applyFill="1" applyBorder="1" applyProtection="1">
      <alignment/>
      <protection locked="0"/>
    </xf>
    <xf numFmtId="0" fontId="27" fillId="2" borderId="73" xfId="22" applyFont="1" applyFill="1" applyBorder="1" applyProtection="1">
      <alignment/>
      <protection/>
    </xf>
    <xf numFmtId="2" fontId="27" fillId="2" borderId="44" xfId="22" applyNumberFormat="1" applyFont="1" applyFill="1" applyBorder="1" applyProtection="1">
      <alignment/>
      <protection/>
    </xf>
    <xf numFmtId="0" fontId="27" fillId="2" borderId="44" xfId="22" applyFont="1" applyFill="1" applyBorder="1" applyAlignment="1" applyProtection="1">
      <alignment horizontal="left"/>
      <protection/>
    </xf>
    <xf numFmtId="0" fontId="27" fillId="2" borderId="45" xfId="22" applyFont="1" applyFill="1" applyBorder="1" applyAlignment="1" applyProtection="1">
      <alignment horizontal="left"/>
      <protection/>
    </xf>
    <xf numFmtId="166" fontId="12" fillId="0" borderId="0" xfId="23" applyNumberFormat="1" applyFont="1" applyFill="1" applyBorder="1" applyAlignment="1" applyProtection="1">
      <alignment/>
      <protection/>
    </xf>
    <xf numFmtId="0" fontId="10" fillId="3" borderId="0" xfId="23" applyFont="1" applyFill="1" applyAlignment="1" applyProtection="1">
      <alignment/>
      <protection/>
    </xf>
    <xf numFmtId="0" fontId="33" fillId="0" borderId="0" xfId="22" applyFont="1" applyFill="1" applyProtection="1">
      <alignment/>
      <protection/>
    </xf>
    <xf numFmtId="0" fontId="33" fillId="0" borderId="35" xfId="22" applyFont="1" applyFill="1" applyBorder="1" applyAlignment="1" applyProtection="1">
      <alignment vertical="center"/>
      <protection/>
    </xf>
    <xf numFmtId="1" fontId="33" fillId="0" borderId="0" xfId="22" applyNumberFormat="1" applyFont="1" applyFill="1" applyBorder="1" applyProtection="1">
      <alignment/>
      <protection/>
    </xf>
    <xf numFmtId="0" fontId="33" fillId="0" borderId="22" xfId="22" applyFont="1" applyFill="1" applyBorder="1" applyProtection="1">
      <alignment/>
      <protection/>
    </xf>
    <xf numFmtId="2" fontId="33" fillId="0" borderId="22" xfId="22" applyNumberFormat="1" applyFont="1" applyFill="1" applyBorder="1" applyProtection="1">
      <alignment/>
      <protection/>
    </xf>
    <xf numFmtId="0" fontId="33" fillId="0" borderId="0" xfId="22" applyFont="1" applyFill="1" applyBorder="1" applyProtection="1">
      <alignment/>
      <protection/>
    </xf>
    <xf numFmtId="2" fontId="33" fillId="0" borderId="35" xfId="22" applyNumberFormat="1" applyFont="1" applyFill="1" applyBorder="1" applyAlignment="1" applyProtection="1">
      <alignment vertical="center"/>
      <protection/>
    </xf>
    <xf numFmtId="3" fontId="7" fillId="2" borderId="0" xfId="23" applyNumberFormat="1" applyFont="1" applyFill="1" applyBorder="1" applyProtection="1">
      <alignment/>
      <protection/>
    </xf>
    <xf numFmtId="181" fontId="22" fillId="3" borderId="0" xfId="22" applyNumberFormat="1" applyFont="1" applyFill="1" applyAlignment="1" applyProtection="1">
      <alignment horizontal="left"/>
      <protection/>
    </xf>
    <xf numFmtId="0" fontId="1" fillId="0" borderId="0" xfId="22" applyFont="1" applyProtection="1">
      <alignment/>
      <protection/>
    </xf>
    <xf numFmtId="3" fontId="1" fillId="2" borderId="7" xfId="23" applyNumberFormat="1" applyFont="1" applyFill="1" applyBorder="1" applyAlignment="1" applyProtection="1">
      <alignment horizontal="center"/>
      <protection locked="0"/>
    </xf>
    <xf numFmtId="3" fontId="1" fillId="2" borderId="2" xfId="23" applyNumberFormat="1" applyFont="1" applyFill="1" applyBorder="1" applyAlignment="1" applyProtection="1">
      <alignment horizontal="center"/>
      <protection locked="0"/>
    </xf>
    <xf numFmtId="3" fontId="1" fillId="2" borderId="8" xfId="23" applyNumberFormat="1" applyFont="1" applyFill="1" applyBorder="1" applyAlignment="1" applyProtection="1">
      <alignment horizontal="center"/>
      <protection locked="0"/>
    </xf>
    <xf numFmtId="3" fontId="12" fillId="2" borderId="0" xfId="23" applyNumberFormat="1" applyFont="1" applyFill="1" applyProtection="1">
      <alignment/>
      <protection/>
    </xf>
    <xf numFmtId="0" fontId="8" fillId="3" borderId="0" xfId="22" applyFont="1" applyFill="1" applyProtection="1">
      <alignment/>
      <protection/>
    </xf>
    <xf numFmtId="170" fontId="12" fillId="2" borderId="28" xfId="22" applyNumberFormat="1" applyFont="1" applyFill="1" applyBorder="1" applyAlignment="1" applyProtection="1">
      <alignment horizontal="center"/>
      <protection/>
    </xf>
    <xf numFmtId="170" fontId="12" fillId="2" borderId="29" xfId="22" applyNumberFormat="1" applyFont="1" applyFill="1" applyBorder="1" applyAlignment="1" applyProtection="1">
      <alignment horizontal="center"/>
      <protection/>
    </xf>
    <xf numFmtId="170" fontId="12" fillId="2" borderId="30" xfId="22" applyNumberFormat="1" applyFont="1" applyFill="1" applyBorder="1" applyAlignment="1" applyProtection="1">
      <alignment horizontal="center"/>
      <protection/>
    </xf>
    <xf numFmtId="0" fontId="1" fillId="0" borderId="3" xfId="23" applyFont="1" applyFill="1" applyBorder="1" applyAlignment="1" applyProtection="1">
      <alignment horizontal="center"/>
      <protection/>
    </xf>
    <xf numFmtId="2" fontId="5" fillId="2" borderId="0" xfId="22" applyNumberFormat="1" applyFill="1" applyBorder="1" applyAlignment="1" applyProtection="1">
      <alignment vertical="center"/>
      <protection/>
    </xf>
    <xf numFmtId="1" fontId="5" fillId="2" borderId="0" xfId="22" applyNumberFormat="1" applyFill="1" applyBorder="1" applyProtection="1">
      <alignment/>
      <protection/>
    </xf>
    <xf numFmtId="1" fontId="5" fillId="2" borderId="0" xfId="23" applyNumberFormat="1" applyFont="1" applyFill="1" applyBorder="1" applyAlignment="1" applyProtection="1">
      <alignment/>
      <protection/>
    </xf>
    <xf numFmtId="1" fontId="5" fillId="0" borderId="0" xfId="23" applyNumberFormat="1" applyFont="1" applyFill="1" applyBorder="1" applyAlignment="1" applyProtection="1">
      <alignment/>
      <protection/>
    </xf>
    <xf numFmtId="0" fontId="1" fillId="0" borderId="0" xfId="22" applyFont="1" applyFill="1" applyBorder="1" applyAlignment="1" applyProtection="1">
      <alignment horizontal="center"/>
      <protection/>
    </xf>
    <xf numFmtId="2" fontId="5" fillId="2" borderId="0" xfId="22" applyNumberFormat="1" applyFont="1" applyFill="1" applyBorder="1" applyProtection="1">
      <alignment/>
      <protection/>
    </xf>
    <xf numFmtId="0" fontId="1" fillId="0" borderId="18" xfId="22" applyFont="1" applyFill="1" applyBorder="1" applyAlignment="1" applyProtection="1">
      <alignment horizontal="center"/>
      <protection locked="0"/>
    </xf>
    <xf numFmtId="2" fontId="5" fillId="0" borderId="22" xfId="22" applyNumberFormat="1" applyFont="1" applyFill="1" applyBorder="1" applyProtection="1">
      <alignment/>
      <protection locked="0"/>
    </xf>
    <xf numFmtId="2" fontId="5" fillId="0" borderId="35" xfId="22" applyNumberFormat="1" applyFont="1" applyFill="1" applyBorder="1" applyAlignment="1" applyProtection="1">
      <alignment vertical="center"/>
      <protection locked="0"/>
    </xf>
    <xf numFmtId="1" fontId="5" fillId="0" borderId="0" xfId="22" applyNumberFormat="1" applyFont="1" applyFill="1" applyBorder="1" applyProtection="1">
      <alignment/>
      <protection locked="0"/>
    </xf>
    <xf numFmtId="2" fontId="5" fillId="0" borderId="36" xfId="22" applyNumberFormat="1" applyFont="1" applyFill="1" applyBorder="1" applyAlignment="1" applyProtection="1">
      <alignment vertical="center"/>
      <protection locked="0"/>
    </xf>
    <xf numFmtId="1" fontId="5" fillId="0" borderId="9" xfId="22" applyNumberFormat="1" applyFont="1" applyFill="1" applyBorder="1" applyProtection="1">
      <alignment/>
      <protection locked="0"/>
    </xf>
    <xf numFmtId="0" fontId="9" fillId="2" borderId="9" xfId="22" applyFont="1" applyFill="1" applyBorder="1" applyProtection="1">
      <alignment/>
      <protection/>
    </xf>
    <xf numFmtId="0" fontId="12" fillId="2" borderId="9" xfId="23" applyFont="1" applyFill="1" applyBorder="1" applyAlignment="1" applyProtection="1">
      <alignment horizontal="center"/>
      <protection/>
    </xf>
    <xf numFmtId="0" fontId="7" fillId="2" borderId="0" xfId="22" applyFont="1" applyFill="1" applyAlignment="1" applyProtection="1">
      <alignment horizontal="right"/>
      <protection/>
    </xf>
    <xf numFmtId="4" fontId="12" fillId="2" borderId="0" xfId="22" applyNumberFormat="1" applyFont="1" applyFill="1" applyProtection="1">
      <alignment/>
      <protection/>
    </xf>
    <xf numFmtId="0" fontId="12" fillId="2" borderId="9" xfId="22" applyFont="1" applyFill="1" applyBorder="1" applyProtection="1">
      <alignment/>
      <protection/>
    </xf>
    <xf numFmtId="3" fontId="12" fillId="2" borderId="9" xfId="22" applyNumberFormat="1" applyFont="1" applyFill="1" applyBorder="1" applyProtection="1">
      <alignment/>
      <protection/>
    </xf>
    <xf numFmtId="4" fontId="12" fillId="2" borderId="9" xfId="22" applyNumberFormat="1" applyFont="1" applyFill="1" applyBorder="1" applyProtection="1">
      <alignment/>
      <protection/>
    </xf>
    <xf numFmtId="4" fontId="7" fillId="2" borderId="0" xfId="22" applyNumberFormat="1" applyFont="1" applyFill="1" applyProtection="1">
      <alignment/>
      <protection/>
    </xf>
    <xf numFmtId="0" fontId="7" fillId="2" borderId="0" xfId="22" applyFont="1" applyFill="1" applyAlignment="1" applyProtection="1">
      <alignment horizontal="center"/>
      <protection/>
    </xf>
    <xf numFmtId="0" fontId="7" fillId="2" borderId="0" xfId="23" applyFont="1" applyFill="1" applyAlignment="1" applyProtection="1">
      <alignment horizontal="left"/>
      <protection/>
    </xf>
    <xf numFmtId="0" fontId="5" fillId="2" borderId="73" xfId="22" applyFill="1" applyBorder="1" applyProtection="1">
      <alignment/>
      <protection/>
    </xf>
    <xf numFmtId="0" fontId="1" fillId="0" borderId="0" xfId="22" applyFont="1" applyFill="1" applyProtection="1">
      <alignment/>
      <protection/>
    </xf>
    <xf numFmtId="2" fontId="5" fillId="0" borderId="0" xfId="22" applyNumberFormat="1" applyFill="1" applyProtection="1">
      <alignment/>
      <protection/>
    </xf>
    <xf numFmtId="3" fontId="7" fillId="2" borderId="0" xfId="23" applyNumberFormat="1" applyFont="1" applyFill="1" applyAlignment="1" applyProtection="1">
      <alignment/>
      <protection/>
    </xf>
    <xf numFmtId="4" fontId="7" fillId="2" borderId="0" xfId="23" applyNumberFormat="1" applyFont="1" applyFill="1" applyAlignment="1" applyProtection="1">
      <alignment/>
      <protection/>
    </xf>
    <xf numFmtId="2" fontId="34" fillId="2" borderId="0" xfId="21" applyNumberFormat="1" applyFont="1" applyFill="1" applyBorder="1" applyAlignment="1" applyProtection="1">
      <alignment/>
      <protection/>
    </xf>
    <xf numFmtId="0" fontId="34" fillId="2" borderId="0" xfId="21" applyFont="1" applyFill="1" applyAlignment="1" applyProtection="1">
      <alignment horizontal="right"/>
      <protection/>
    </xf>
    <xf numFmtId="0" fontId="34" fillId="2" borderId="0" xfId="21" applyFont="1" applyFill="1" applyAlignment="1" applyProtection="1">
      <alignment/>
      <protection/>
    </xf>
    <xf numFmtId="0" fontId="34" fillId="2" borderId="0" xfId="21" applyFont="1" applyFill="1" applyAlignment="1" applyProtection="1">
      <alignment vertical="center"/>
      <protection/>
    </xf>
    <xf numFmtId="4" fontId="1" fillId="0" borderId="34" xfId="23" applyNumberFormat="1" applyFont="1" applyFill="1" applyBorder="1" applyAlignment="1" applyProtection="1">
      <alignment horizontal="center"/>
      <protection locked="0"/>
    </xf>
    <xf numFmtId="49" fontId="12" fillId="2" borderId="44" xfId="23" applyNumberFormat="1" applyFont="1" applyFill="1" applyBorder="1" applyAlignment="1" applyProtection="1">
      <alignment horizontal="center"/>
      <protection/>
    </xf>
    <xf numFmtId="3" fontId="12" fillId="2" borderId="73" xfId="23" applyNumberFormat="1" applyFont="1" applyFill="1" applyBorder="1" applyAlignment="1" applyProtection="1">
      <alignment horizontal="center"/>
      <protection/>
    </xf>
    <xf numFmtId="3" fontId="12" fillId="2" borderId="44" xfId="23" applyNumberFormat="1" applyFont="1" applyFill="1" applyBorder="1" applyAlignment="1" applyProtection="1">
      <alignment horizontal="center"/>
      <protection/>
    </xf>
    <xf numFmtId="3" fontId="12" fillId="2" borderId="45" xfId="23" applyNumberFormat="1" applyFont="1" applyFill="1" applyBorder="1" applyAlignment="1" applyProtection="1">
      <alignment horizontal="center"/>
      <protection/>
    </xf>
    <xf numFmtId="166" fontId="12" fillId="2" borderId="44" xfId="23" applyNumberFormat="1" applyFont="1" applyFill="1" applyBorder="1" applyAlignment="1" applyProtection="1">
      <alignment horizontal="center"/>
      <protection/>
    </xf>
    <xf numFmtId="0" fontId="12" fillId="2" borderId="0" xfId="0" applyFont="1" applyFill="1" applyAlignment="1">
      <alignment/>
    </xf>
    <xf numFmtId="0" fontId="27" fillId="2" borderId="24" xfId="22" applyFont="1" applyFill="1" applyBorder="1" applyAlignment="1" applyProtection="1">
      <alignment horizontal="center"/>
      <protection/>
    </xf>
    <xf numFmtId="0" fontId="12" fillId="2" borderId="44" xfId="23" applyNumberFormat="1" applyFont="1" applyFill="1" applyBorder="1" applyAlignment="1" applyProtection="1">
      <alignment horizontal="center" vertical="top" wrapText="1"/>
      <protection/>
    </xf>
    <xf numFmtId="194" fontId="12" fillId="2" borderId="74" xfId="23" applyNumberFormat="1" applyFont="1" applyFill="1" applyBorder="1" applyAlignment="1" applyProtection="1">
      <alignment horizontal="center" vertical="top" wrapText="1"/>
      <protection/>
    </xf>
    <xf numFmtId="2" fontId="12" fillId="2" borderId="0" xfId="22" applyNumberFormat="1" applyFont="1" applyFill="1" applyAlignment="1" applyProtection="1">
      <alignment horizontal="center"/>
      <protection/>
    </xf>
    <xf numFmtId="2" fontId="12" fillId="2" borderId="9" xfId="22" applyNumberFormat="1" applyFont="1" applyFill="1" applyBorder="1" applyAlignment="1" applyProtection="1">
      <alignment horizontal="center"/>
      <protection/>
    </xf>
    <xf numFmtId="0" fontId="12" fillId="2" borderId="23" xfId="23" applyFont="1" applyFill="1" applyBorder="1" applyProtection="1">
      <alignment/>
      <protection/>
    </xf>
    <xf numFmtId="49" fontId="12" fillId="2" borderId="73" xfId="22" applyNumberFormat="1" applyFont="1" applyFill="1" applyBorder="1" applyAlignment="1" applyProtection="1">
      <alignment horizontal="center"/>
      <protection/>
    </xf>
    <xf numFmtId="2" fontId="12" fillId="2" borderId="44" xfId="22" applyNumberFormat="1" applyFont="1" applyFill="1" applyBorder="1" applyAlignment="1" applyProtection="1">
      <alignment horizontal="center"/>
      <protection/>
    </xf>
    <xf numFmtId="49" fontId="12" fillId="2" borderId="44" xfId="22" applyNumberFormat="1" applyFont="1" applyFill="1" applyBorder="1" applyAlignment="1" applyProtection="1">
      <alignment horizontal="center"/>
      <protection/>
    </xf>
    <xf numFmtId="2" fontId="12" fillId="2" borderId="45" xfId="22" applyNumberFormat="1" applyFont="1" applyFill="1" applyBorder="1" applyAlignment="1" applyProtection="1">
      <alignment horizontal="center"/>
      <protection/>
    </xf>
    <xf numFmtId="4" fontId="12" fillId="2" borderId="44" xfId="23" applyNumberFormat="1" applyFont="1" applyFill="1" applyBorder="1" applyAlignment="1" applyProtection="1">
      <alignment horizontal="center"/>
      <protection/>
    </xf>
    <xf numFmtId="0" fontId="36" fillId="0" borderId="51" xfId="0" applyFont="1" applyBorder="1" applyAlignment="1">
      <alignment horizontal="center"/>
    </xf>
    <xf numFmtId="0" fontId="36" fillId="0" borderId="52" xfId="0" applyFont="1" applyBorder="1" applyAlignment="1">
      <alignment horizontal="center"/>
    </xf>
    <xf numFmtId="0" fontId="36" fillId="0" borderId="60" xfId="0" applyFont="1" applyBorder="1" applyAlignment="1">
      <alignment horizontal="center"/>
    </xf>
    <xf numFmtId="2" fontId="36" fillId="0" borderId="2" xfId="0" applyNumberFormat="1" applyFont="1" applyBorder="1" applyAlignment="1">
      <alignment horizontal="center"/>
    </xf>
    <xf numFmtId="0" fontId="36" fillId="0" borderId="49" xfId="0" applyFont="1" applyBorder="1" applyAlignment="1">
      <alignment horizontal="center"/>
    </xf>
    <xf numFmtId="194" fontId="36" fillId="0" borderId="49" xfId="0" applyNumberFormat="1" applyFont="1" applyBorder="1" applyAlignment="1">
      <alignment horizontal="center"/>
    </xf>
    <xf numFmtId="0" fontId="36" fillId="0" borderId="75" xfId="0" applyFont="1" applyBorder="1" applyAlignment="1">
      <alignment horizontal="center"/>
    </xf>
    <xf numFmtId="0" fontId="38" fillId="0" borderId="51" xfId="0" applyFont="1" applyBorder="1" applyAlignment="1">
      <alignment/>
    </xf>
    <xf numFmtId="0" fontId="38" fillId="0" borderId="51" xfId="0" applyFont="1" applyBorder="1" applyAlignment="1">
      <alignment horizontal="center"/>
    </xf>
    <xf numFmtId="0" fontId="38" fillId="0" borderId="52" xfId="0" applyFont="1" applyBorder="1" applyAlignment="1">
      <alignment/>
    </xf>
    <xf numFmtId="0" fontId="38" fillId="0" borderId="52" xfId="0" applyFont="1" applyBorder="1" applyAlignment="1">
      <alignment horizontal="center"/>
    </xf>
    <xf numFmtId="0" fontId="38" fillId="0" borderId="76" xfId="0" applyFont="1" applyBorder="1" applyAlignment="1">
      <alignment/>
    </xf>
    <xf numFmtId="0" fontId="38" fillId="0" borderId="77" xfId="0" applyFont="1" applyBorder="1" applyAlignment="1">
      <alignment horizontal="center"/>
    </xf>
    <xf numFmtId="170" fontId="38" fillId="0" borderId="58" xfId="0" applyNumberFormat="1" applyFont="1" applyBorder="1" applyAlignment="1">
      <alignment/>
    </xf>
    <xf numFmtId="0" fontId="38" fillId="0" borderId="76" xfId="0" applyFont="1" applyBorder="1" applyAlignment="1">
      <alignment vertical="center"/>
    </xf>
    <xf numFmtId="0" fontId="38" fillId="0" borderId="49" xfId="0" applyFont="1" applyBorder="1" applyAlignment="1">
      <alignment/>
    </xf>
    <xf numFmtId="0" fontId="38" fillId="0" borderId="49" xfId="0" applyFont="1" applyBorder="1" applyAlignment="1">
      <alignment horizontal="center"/>
    </xf>
    <xf numFmtId="170" fontId="38" fillId="0" borderId="51" xfId="0" applyNumberFormat="1" applyFont="1" applyBorder="1" applyAlignment="1">
      <alignment/>
    </xf>
    <xf numFmtId="3" fontId="38" fillId="0" borderId="51" xfId="0" applyNumberFormat="1" applyFont="1" applyBorder="1" applyAlignment="1">
      <alignment/>
    </xf>
    <xf numFmtId="0" fontId="38" fillId="0" borderId="78" xfId="0" applyFont="1" applyBorder="1" applyAlignment="1">
      <alignment/>
    </xf>
    <xf numFmtId="0" fontId="38" fillId="0" borderId="64" xfId="0" applyFont="1" applyBorder="1" applyAlignment="1">
      <alignment horizontal="center"/>
    </xf>
    <xf numFmtId="0" fontId="38" fillId="0" borderId="52" xfId="0" applyFont="1" applyBorder="1" applyAlignment="1">
      <alignment horizontal="right"/>
    </xf>
    <xf numFmtId="166" fontId="1" fillId="0" borderId="33" xfId="22" applyNumberFormat="1" applyFont="1" applyFill="1" applyBorder="1" applyAlignment="1" applyProtection="1">
      <alignment horizontal="center"/>
      <protection locked="0"/>
    </xf>
    <xf numFmtId="166" fontId="1" fillId="0" borderId="34" xfId="22" applyNumberFormat="1" applyFont="1" applyFill="1" applyBorder="1" applyAlignment="1" applyProtection="1">
      <alignment horizontal="center"/>
      <protection locked="0"/>
    </xf>
    <xf numFmtId="166" fontId="1" fillId="0" borderId="34" xfId="23" applyNumberFormat="1" applyFont="1" applyFill="1" applyBorder="1" applyAlignment="1" applyProtection="1">
      <alignment horizontal="center"/>
      <protection locked="0"/>
    </xf>
    <xf numFmtId="0" fontId="33" fillId="2" borderId="43" xfId="22" applyFont="1" applyFill="1" applyBorder="1" applyProtection="1">
      <alignment/>
      <protection/>
    </xf>
    <xf numFmtId="0" fontId="33" fillId="2" borderId="24" xfId="22" applyFont="1" applyFill="1" applyBorder="1" applyProtection="1">
      <alignment/>
      <protection/>
    </xf>
    <xf numFmtId="0" fontId="33" fillId="2" borderId="46" xfId="22" applyFont="1" applyFill="1" applyBorder="1" applyProtection="1">
      <alignment/>
      <protection/>
    </xf>
    <xf numFmtId="0" fontId="35" fillId="2" borderId="73" xfId="22" applyFont="1" applyFill="1" applyBorder="1" applyAlignment="1" applyProtection="1">
      <alignment horizontal="center"/>
      <protection/>
    </xf>
    <xf numFmtId="0" fontId="5" fillId="2" borderId="0" xfId="22" applyFont="1" applyFill="1" applyProtection="1">
      <alignment/>
      <protection/>
    </xf>
    <xf numFmtId="2" fontId="27" fillId="2" borderId="0" xfId="22" applyNumberFormat="1" applyFont="1" applyFill="1" applyBorder="1" applyProtection="1">
      <alignment/>
      <protection/>
    </xf>
    <xf numFmtId="2" fontId="27" fillId="2" borderId="23" xfId="22" applyNumberFormat="1" applyFont="1" applyFill="1" applyBorder="1" applyProtection="1">
      <alignment/>
      <protection/>
    </xf>
    <xf numFmtId="170" fontId="13" fillId="2" borderId="0" xfId="23" applyNumberFormat="1" applyFont="1" applyFill="1" applyBorder="1" applyAlignment="1" applyProtection="1">
      <alignment horizontal="center"/>
      <protection/>
    </xf>
    <xf numFmtId="166" fontId="1" fillId="0" borderId="79" xfId="23" applyNumberFormat="1" applyFont="1" applyFill="1" applyBorder="1" applyAlignment="1" applyProtection="1">
      <alignment horizontal="center"/>
      <protection locked="0"/>
    </xf>
    <xf numFmtId="4" fontId="1" fillId="0" borderId="79" xfId="23" applyNumberFormat="1" applyFont="1" applyFill="1" applyBorder="1" applyAlignment="1" applyProtection="1">
      <alignment horizontal="center"/>
      <protection locked="0"/>
    </xf>
    <xf numFmtId="0" fontId="12" fillId="2" borderId="31" xfId="23" applyFont="1" applyFill="1" applyBorder="1" applyAlignment="1" applyProtection="1">
      <alignment horizontal="center"/>
      <protection/>
    </xf>
    <xf numFmtId="4" fontId="5" fillId="2" borderId="0" xfId="22" applyNumberFormat="1" applyFont="1" applyFill="1" applyBorder="1" applyProtection="1">
      <alignment/>
      <protection/>
    </xf>
    <xf numFmtId="166" fontId="12" fillId="2" borderId="44" xfId="22" applyNumberFormat="1" applyFont="1" applyFill="1" applyBorder="1" applyAlignment="1" applyProtection="1">
      <alignment horizontal="center"/>
      <protection/>
    </xf>
    <xf numFmtId="166" fontId="12" fillId="2" borderId="45" xfId="22" applyNumberFormat="1" applyFont="1" applyFill="1" applyBorder="1" applyAlignment="1" applyProtection="1">
      <alignment horizontal="center"/>
      <protection/>
    </xf>
    <xf numFmtId="0" fontId="27" fillId="2" borderId="35" xfId="22" applyFont="1" applyFill="1" applyBorder="1" applyProtection="1">
      <alignment/>
      <protection/>
    </xf>
    <xf numFmtId="0" fontId="23" fillId="3" borderId="0" xfId="22" applyFont="1" applyFill="1" applyProtection="1">
      <alignment/>
      <protection/>
    </xf>
    <xf numFmtId="0" fontId="22" fillId="3" borderId="0" xfId="22" applyFont="1" applyFill="1" applyProtection="1">
      <alignment/>
      <protection/>
    </xf>
    <xf numFmtId="0" fontId="12" fillId="2" borderId="24" xfId="22" applyFont="1" applyFill="1" applyBorder="1" applyProtection="1">
      <alignment/>
      <protection/>
    </xf>
    <xf numFmtId="0" fontId="7" fillId="2" borderId="24" xfId="22" applyFont="1" applyFill="1" applyBorder="1" applyProtection="1">
      <alignment/>
      <protection/>
    </xf>
    <xf numFmtId="1" fontId="12" fillId="2" borderId="0" xfId="22" applyNumberFormat="1" applyFont="1" applyFill="1" applyProtection="1">
      <alignment/>
      <protection/>
    </xf>
    <xf numFmtId="0" fontId="8" fillId="2" borderId="36" xfId="22" applyFont="1" applyFill="1" applyBorder="1" applyProtection="1">
      <alignment/>
      <protection/>
    </xf>
    <xf numFmtId="0" fontId="7" fillId="2" borderId="0" xfId="22" applyFont="1" applyFill="1" applyBorder="1" applyProtection="1">
      <alignment/>
      <protection/>
    </xf>
    <xf numFmtId="1" fontId="28" fillId="0" borderId="57" xfId="0" applyNumberFormat="1" applyFont="1" applyBorder="1" applyAlignment="1">
      <alignment/>
    </xf>
    <xf numFmtId="3" fontId="36" fillId="0" borderId="2" xfId="0" applyNumberFormat="1" applyFont="1" applyBorder="1" applyAlignment="1">
      <alignment horizontal="center"/>
    </xf>
    <xf numFmtId="1" fontId="36" fillId="0" borderId="78" xfId="0" applyNumberFormat="1" applyFont="1" applyBorder="1" applyAlignment="1">
      <alignment horizontal="center"/>
    </xf>
    <xf numFmtId="1" fontId="38" fillId="0" borderId="58" xfId="0" applyNumberFormat="1" applyFont="1" applyBorder="1" applyAlignment="1">
      <alignment/>
    </xf>
    <xf numFmtId="1" fontId="36" fillId="0" borderId="2" xfId="0" applyNumberFormat="1" applyFont="1" applyBorder="1" applyAlignment="1">
      <alignment horizontal="center"/>
    </xf>
    <xf numFmtId="166" fontId="12" fillId="2" borderId="10" xfId="23" applyNumberFormat="1" applyFont="1" applyFill="1" applyBorder="1" applyAlignment="1" applyProtection="1">
      <alignment horizontal="center"/>
      <protection/>
    </xf>
    <xf numFmtId="166" fontId="12" fillId="2" borderId="11" xfId="23" applyNumberFormat="1" applyFont="1" applyFill="1" applyBorder="1" applyAlignment="1" applyProtection="1">
      <alignment horizontal="center"/>
      <protection/>
    </xf>
    <xf numFmtId="166" fontId="12" fillId="2" borderId="12" xfId="23" applyNumberFormat="1" applyFont="1" applyFill="1" applyBorder="1" applyAlignment="1" applyProtection="1">
      <alignment horizontal="center"/>
      <protection/>
    </xf>
    <xf numFmtId="166" fontId="12" fillId="2" borderId="28" xfId="23" applyNumberFormat="1" applyFont="1" applyFill="1" applyBorder="1" applyAlignment="1" applyProtection="1">
      <alignment horizontal="center"/>
      <protection/>
    </xf>
    <xf numFmtId="166" fontId="12" fillId="2" borderId="29" xfId="23" applyNumberFormat="1" applyFont="1" applyFill="1" applyBorder="1" applyAlignment="1" applyProtection="1">
      <alignment horizontal="center"/>
      <protection/>
    </xf>
    <xf numFmtId="166" fontId="12" fillId="2" borderId="30" xfId="23" applyNumberFormat="1" applyFont="1" applyFill="1" applyBorder="1" applyAlignment="1" applyProtection="1">
      <alignment horizontal="center"/>
      <protection/>
    </xf>
    <xf numFmtId="0" fontId="0" fillId="0" borderId="58" xfId="0" applyBorder="1" applyAlignment="1">
      <alignment/>
    </xf>
    <xf numFmtId="0" fontId="30" fillId="0" borderId="2" xfId="0" applyFont="1" applyBorder="1" applyAlignment="1">
      <alignment/>
    </xf>
    <xf numFmtId="0" fontId="28" fillId="0" borderId="2" xfId="0" applyFont="1" applyBorder="1" applyAlignment="1">
      <alignment/>
    </xf>
    <xf numFmtId="0" fontId="28" fillId="0" borderId="0" xfId="0" applyFont="1" applyBorder="1" applyAlignment="1">
      <alignment/>
    </xf>
    <xf numFmtId="181" fontId="28" fillId="0" borderId="50" xfId="0" applyNumberFormat="1" applyFont="1" applyBorder="1" applyAlignment="1">
      <alignment horizontal="left"/>
    </xf>
    <xf numFmtId="0" fontId="28" fillId="0" borderId="71" xfId="0" applyFont="1" applyBorder="1" applyAlignment="1">
      <alignment/>
    </xf>
    <xf numFmtId="0" fontId="21" fillId="2" borderId="35" xfId="22" applyNumberFormat="1" applyFont="1" applyFill="1" applyBorder="1" applyProtection="1">
      <alignment/>
      <protection/>
    </xf>
    <xf numFmtId="0" fontId="8" fillId="2" borderId="80" xfId="22" applyNumberFormat="1" applyFont="1" applyFill="1" applyBorder="1" applyProtection="1">
      <alignment/>
      <protection/>
    </xf>
    <xf numFmtId="0" fontId="8" fillId="2" borderId="43" xfId="22" applyNumberFormat="1" applyFont="1" applyFill="1" applyBorder="1" applyProtection="1">
      <alignment/>
      <protection/>
    </xf>
    <xf numFmtId="0" fontId="5" fillId="0" borderId="9" xfId="22" applyBorder="1" applyProtection="1">
      <alignment/>
      <protection locked="0"/>
    </xf>
    <xf numFmtId="0" fontId="5" fillId="0" borderId="81" xfId="22" applyNumberFormat="1" applyFont="1" applyBorder="1" applyProtection="1">
      <alignment/>
      <protection locked="0"/>
    </xf>
    <xf numFmtId="0" fontId="5" fillId="0" borderId="42" xfId="22" applyNumberFormat="1" applyFont="1" applyBorder="1" applyProtection="1">
      <alignment/>
      <protection locked="0"/>
    </xf>
    <xf numFmtId="0" fontId="5" fillId="0" borderId="82" xfId="22" applyNumberFormat="1" applyFont="1" applyBorder="1" applyAlignment="1" applyProtection="1">
      <alignment horizontal="center"/>
      <protection locked="0"/>
    </xf>
    <xf numFmtId="0" fontId="5" fillId="0" borderId="83" xfId="22" applyNumberFormat="1" applyFont="1" applyBorder="1" applyAlignment="1" applyProtection="1">
      <alignment horizontal="center"/>
      <protection locked="0"/>
    </xf>
    <xf numFmtId="0" fontId="21" fillId="0" borderId="83" xfId="22" applyNumberFormat="1" applyFont="1" applyBorder="1" applyAlignment="1" applyProtection="1">
      <alignment horizontal="center"/>
      <protection locked="0"/>
    </xf>
    <xf numFmtId="0" fontId="5" fillId="0" borderId="41" xfId="22" applyNumberFormat="1" applyFont="1" applyBorder="1" applyAlignment="1" applyProtection="1">
      <alignment horizontal="center"/>
      <protection locked="0"/>
    </xf>
    <xf numFmtId="0" fontId="5" fillId="0" borderId="42" xfId="22" applyNumberFormat="1" applyFont="1" applyBorder="1" applyAlignment="1" applyProtection="1">
      <alignment horizontal="center"/>
      <protection locked="0"/>
    </xf>
    <xf numFmtId="0" fontId="8" fillId="2" borderId="43" xfId="22" applyNumberFormat="1" applyFont="1" applyFill="1" applyBorder="1" applyAlignment="1" applyProtection="1">
      <alignment horizontal="center"/>
      <protection/>
    </xf>
    <xf numFmtId="0" fontId="8" fillId="2" borderId="35" xfId="22" applyNumberFormat="1" applyFont="1" applyFill="1" applyBorder="1" applyAlignment="1" applyProtection="1">
      <alignment horizontal="center"/>
      <protection/>
    </xf>
    <xf numFmtId="0" fontId="5" fillId="2" borderId="0" xfId="22" applyNumberFormat="1" applyFill="1" applyBorder="1" applyAlignment="1" applyProtection="1">
      <alignment horizontal="center"/>
      <protection/>
    </xf>
    <xf numFmtId="0" fontId="5" fillId="2" borderId="0" xfId="22" applyFill="1" applyAlignment="1" applyProtection="1">
      <alignment horizontal="center"/>
      <protection/>
    </xf>
    <xf numFmtId="0" fontId="1" fillId="2" borderId="0" xfId="22" applyFont="1" applyFill="1" applyAlignment="1" applyProtection="1">
      <alignment horizontal="center"/>
      <protection/>
    </xf>
    <xf numFmtId="0" fontId="5" fillId="0" borderId="0" xfId="22" applyAlignment="1" applyProtection="1">
      <alignment horizontal="center"/>
      <protection/>
    </xf>
    <xf numFmtId="167" fontId="1" fillId="0" borderId="25" xfId="23" applyNumberFormat="1" applyFont="1" applyFill="1" applyBorder="1" applyAlignment="1" applyProtection="1">
      <alignment horizontal="center"/>
      <protection locked="0"/>
    </xf>
    <xf numFmtId="167" fontId="1" fillId="0" borderId="26" xfId="23" applyNumberFormat="1" applyFont="1" applyFill="1" applyBorder="1" applyAlignment="1" applyProtection="1">
      <alignment horizontal="center"/>
      <protection locked="0"/>
    </xf>
    <xf numFmtId="167" fontId="1" fillId="0" borderId="27" xfId="23" applyNumberFormat="1" applyFont="1" applyFill="1" applyBorder="1" applyAlignment="1" applyProtection="1">
      <alignment horizontal="center"/>
      <protection locked="0"/>
    </xf>
    <xf numFmtId="167" fontId="1" fillId="0" borderId="84" xfId="23" applyNumberFormat="1" applyFont="1" applyFill="1" applyBorder="1" applyAlignment="1" applyProtection="1">
      <alignment horizontal="center"/>
      <protection locked="0"/>
    </xf>
    <xf numFmtId="167" fontId="1" fillId="0" borderId="85" xfId="23" applyNumberFormat="1" applyFont="1" applyFill="1" applyBorder="1" applyAlignment="1" applyProtection="1">
      <alignment horizontal="center"/>
      <protection locked="0"/>
    </xf>
    <xf numFmtId="167" fontId="1" fillId="0" borderId="86" xfId="23" applyNumberFormat="1" applyFont="1" applyFill="1" applyBorder="1" applyAlignment="1" applyProtection="1">
      <alignment horizontal="center"/>
      <protection locked="0"/>
    </xf>
    <xf numFmtId="186" fontId="12" fillId="2" borderId="0" xfId="22" applyNumberFormat="1" applyFont="1" applyFill="1" applyProtection="1">
      <alignment/>
      <protection/>
    </xf>
    <xf numFmtId="186" fontId="12" fillId="2" borderId="0" xfId="22" applyNumberFormat="1" applyFont="1" applyFill="1" applyAlignment="1" applyProtection="1">
      <alignment horizontal="center"/>
      <protection/>
    </xf>
    <xf numFmtId="186" fontId="12" fillId="2" borderId="32" xfId="22" applyNumberFormat="1" applyFont="1" applyFill="1" applyBorder="1" applyProtection="1">
      <alignment/>
      <protection/>
    </xf>
    <xf numFmtId="207" fontId="1" fillId="0" borderId="4" xfId="23" applyNumberFormat="1" applyFont="1" applyFill="1" applyBorder="1" applyAlignment="1" applyProtection="1">
      <alignment horizontal="center"/>
      <protection locked="0"/>
    </xf>
    <xf numFmtId="207" fontId="1" fillId="0" borderId="5" xfId="23" applyNumberFormat="1" applyFont="1" applyFill="1" applyBorder="1" applyAlignment="1" applyProtection="1">
      <alignment horizontal="center"/>
      <protection locked="0"/>
    </xf>
    <xf numFmtId="207" fontId="1" fillId="0" borderId="6" xfId="23" applyNumberFormat="1" applyFont="1" applyFill="1" applyBorder="1" applyAlignment="1" applyProtection="1">
      <alignment horizontal="center"/>
      <protection locked="0"/>
    </xf>
    <xf numFmtId="0" fontId="5" fillId="2" borderId="35" xfId="22" applyFont="1" applyFill="1" applyBorder="1" applyProtection="1">
      <alignment/>
      <protection/>
    </xf>
    <xf numFmtId="0" fontId="5" fillId="2" borderId="0" xfId="22" applyFont="1" applyFill="1" applyBorder="1" applyProtection="1">
      <alignment/>
      <protection/>
    </xf>
    <xf numFmtId="0" fontId="5" fillId="2" borderId="22" xfId="22" applyFont="1" applyFill="1" applyBorder="1" applyProtection="1">
      <alignment/>
      <protection/>
    </xf>
    <xf numFmtId="186" fontId="5" fillId="2" borderId="0" xfId="22" applyNumberFormat="1" applyFont="1" applyFill="1" applyBorder="1" applyProtection="1">
      <alignment/>
      <protection/>
    </xf>
    <xf numFmtId="1" fontId="1" fillId="4" borderId="7" xfId="23" applyNumberFormat="1" applyFont="1" applyFill="1" applyBorder="1" applyAlignment="1" applyProtection="1">
      <alignment horizontal="center" vertical="top" wrapText="1"/>
      <protection locked="0"/>
    </xf>
    <xf numFmtId="1" fontId="1" fillId="4" borderId="2" xfId="23" applyNumberFormat="1" applyFont="1" applyFill="1" applyBorder="1" applyAlignment="1" applyProtection="1">
      <alignment horizontal="center" vertical="top" wrapText="1"/>
      <protection locked="0"/>
    </xf>
    <xf numFmtId="1" fontId="1" fillId="4" borderId="8" xfId="23" applyNumberFormat="1" applyFont="1" applyFill="1" applyBorder="1" applyAlignment="1" applyProtection="1">
      <alignment horizontal="center" vertical="top" wrapText="1"/>
      <protection locked="0"/>
    </xf>
    <xf numFmtId="1" fontId="1" fillId="5" borderId="7" xfId="23" applyNumberFormat="1" applyFont="1" applyFill="1" applyBorder="1" applyAlignment="1" applyProtection="1">
      <alignment horizontal="center" vertical="top" wrapText="1"/>
      <protection locked="0"/>
    </xf>
    <xf numFmtId="1" fontId="1" fillId="5" borderId="2" xfId="23" applyNumberFormat="1" applyFont="1" applyFill="1" applyBorder="1" applyAlignment="1" applyProtection="1">
      <alignment horizontal="center" vertical="top" wrapText="1"/>
      <protection locked="0"/>
    </xf>
    <xf numFmtId="1" fontId="1" fillId="5" borderId="8" xfId="23" applyNumberFormat="1" applyFont="1" applyFill="1" applyBorder="1" applyAlignment="1" applyProtection="1">
      <alignment horizontal="center" vertical="top" wrapText="1"/>
      <protection locked="0"/>
    </xf>
    <xf numFmtId="1" fontId="12" fillId="4" borderId="7" xfId="23" applyNumberFormat="1" applyFont="1" applyFill="1" applyBorder="1" applyAlignment="1" applyProtection="1">
      <alignment horizontal="center" vertical="top" wrapText="1"/>
      <protection/>
    </xf>
    <xf numFmtId="1" fontId="12" fillId="4" borderId="2" xfId="23" applyNumberFormat="1" applyFont="1" applyFill="1" applyBorder="1" applyAlignment="1" applyProtection="1">
      <alignment horizontal="center" vertical="top" wrapText="1"/>
      <protection/>
    </xf>
    <xf numFmtId="1" fontId="12" fillId="4" borderId="8" xfId="23" applyNumberFormat="1" applyFont="1" applyFill="1" applyBorder="1" applyAlignment="1" applyProtection="1">
      <alignment horizontal="center" vertical="top" wrapText="1"/>
      <protection/>
    </xf>
    <xf numFmtId="1" fontId="12" fillId="5" borderId="7" xfId="23" applyNumberFormat="1" applyFont="1" applyFill="1" applyBorder="1" applyAlignment="1" applyProtection="1">
      <alignment horizontal="center" vertical="top" wrapText="1"/>
      <protection/>
    </xf>
    <xf numFmtId="1" fontId="12" fillId="5" borderId="2" xfId="23" applyNumberFormat="1" applyFont="1" applyFill="1" applyBorder="1" applyAlignment="1" applyProtection="1">
      <alignment horizontal="center" vertical="top" wrapText="1"/>
      <protection/>
    </xf>
    <xf numFmtId="1" fontId="12" fillId="5" borderId="8" xfId="23" applyNumberFormat="1" applyFont="1" applyFill="1" applyBorder="1" applyAlignment="1" applyProtection="1">
      <alignment horizontal="center" vertical="top" wrapText="1"/>
      <protection/>
    </xf>
    <xf numFmtId="167" fontId="1" fillId="4" borderId="7" xfId="23" applyNumberFormat="1" applyFont="1" applyFill="1" applyBorder="1" applyAlignment="1" applyProtection="1">
      <alignment horizontal="center"/>
      <protection locked="0"/>
    </xf>
    <xf numFmtId="167" fontId="1" fillId="4" borderId="2" xfId="23" applyNumberFormat="1" applyFont="1" applyFill="1" applyBorder="1" applyAlignment="1" applyProtection="1">
      <alignment horizontal="center"/>
      <protection locked="0"/>
    </xf>
    <xf numFmtId="167" fontId="1" fillId="4" borderId="8" xfId="23" applyNumberFormat="1" applyFont="1" applyFill="1" applyBorder="1" applyAlignment="1" applyProtection="1">
      <alignment horizontal="center"/>
      <protection locked="0"/>
    </xf>
    <xf numFmtId="167" fontId="1" fillId="5" borderId="7" xfId="23" applyNumberFormat="1" applyFont="1" applyFill="1" applyBorder="1" applyAlignment="1" applyProtection="1">
      <alignment horizontal="center"/>
      <protection locked="0"/>
    </xf>
    <xf numFmtId="167" fontId="1" fillId="5" borderId="2" xfId="23" applyNumberFormat="1" applyFont="1" applyFill="1" applyBorder="1" applyAlignment="1" applyProtection="1">
      <alignment horizontal="center"/>
      <protection locked="0"/>
    </xf>
    <xf numFmtId="167" fontId="1" fillId="5" borderId="8" xfId="23" applyNumberFormat="1" applyFont="1" applyFill="1" applyBorder="1" applyAlignment="1" applyProtection="1">
      <alignment horizontal="center"/>
      <protection locked="0"/>
    </xf>
    <xf numFmtId="16" fontId="5" fillId="0" borderId="83" xfId="22" applyNumberFormat="1" applyFont="1" applyBorder="1" applyAlignment="1" applyProtection="1">
      <alignment horizontal="center"/>
      <protection locked="0"/>
    </xf>
    <xf numFmtId="49" fontId="5" fillId="0" borderId="82" xfId="22" applyNumberFormat="1" applyFont="1" applyBorder="1" applyAlignment="1" applyProtection="1">
      <alignment horizontal="center"/>
      <protection locked="0"/>
    </xf>
    <xf numFmtId="49" fontId="5" fillId="0" borderId="83" xfId="22" applyNumberFormat="1" applyFont="1" applyBorder="1" applyAlignment="1" applyProtection="1">
      <alignment horizontal="center"/>
      <protection locked="0"/>
    </xf>
    <xf numFmtId="49" fontId="21" fillId="0" borderId="83" xfId="22" applyNumberFormat="1" applyFont="1" applyBorder="1" applyAlignment="1" applyProtection="1">
      <alignment horizontal="center"/>
      <protection locked="0"/>
    </xf>
    <xf numFmtId="49" fontId="5" fillId="0" borderId="41" xfId="22" applyNumberFormat="1" applyFont="1" applyBorder="1" applyAlignment="1" applyProtection="1">
      <alignment horizontal="center"/>
      <protection locked="0"/>
    </xf>
    <xf numFmtId="49" fontId="5" fillId="0" borderId="42" xfId="22" applyNumberFormat="1" applyFont="1" applyBorder="1" applyAlignment="1" applyProtection="1">
      <alignment horizontal="center"/>
      <protection locked="0"/>
    </xf>
    <xf numFmtId="0" fontId="8" fillId="2" borderId="32" xfId="22" applyFont="1" applyFill="1" applyBorder="1" applyProtection="1">
      <alignment/>
      <protection/>
    </xf>
    <xf numFmtId="0" fontId="1" fillId="2" borderId="0" xfId="22" applyFont="1" applyFill="1" applyBorder="1" applyProtection="1">
      <alignment/>
      <protection/>
    </xf>
    <xf numFmtId="0" fontId="1" fillId="2" borderId="0" xfId="22" applyFont="1" applyFill="1" applyBorder="1" applyAlignment="1" applyProtection="1">
      <alignment horizontal="center"/>
      <protection/>
    </xf>
    <xf numFmtId="0" fontId="9" fillId="2" borderId="0" xfId="22" applyNumberFormat="1" applyFont="1" applyFill="1" applyBorder="1" applyProtection="1">
      <alignment/>
      <protection/>
    </xf>
    <xf numFmtId="0" fontId="27" fillId="2" borderId="73" xfId="22" applyNumberFormat="1" applyFont="1" applyFill="1" applyBorder="1" applyProtection="1">
      <alignment/>
      <protection/>
    </xf>
    <xf numFmtId="0" fontId="27" fillId="2" borderId="45" xfId="22" applyNumberFormat="1" applyFont="1" applyFill="1" applyBorder="1" applyProtection="1">
      <alignment/>
      <protection/>
    </xf>
    <xf numFmtId="0" fontId="26" fillId="4" borderId="0" xfId="21" applyFont="1" applyFill="1" applyAlignment="1" applyProtection="1">
      <alignment vertical="center"/>
      <protection/>
    </xf>
    <xf numFmtId="0" fontId="12" fillId="4" borderId="0" xfId="21" applyFont="1" applyFill="1" applyAlignment="1" applyProtection="1">
      <alignment vertical="center"/>
      <protection/>
    </xf>
    <xf numFmtId="0" fontId="12" fillId="4" borderId="0" xfId="23" applyFont="1" applyFill="1" applyProtection="1">
      <alignment/>
      <protection/>
    </xf>
    <xf numFmtId="0" fontId="7" fillId="5" borderId="0" xfId="0" applyFont="1" applyFill="1" applyAlignment="1" applyProtection="1">
      <alignment vertical="center"/>
      <protection/>
    </xf>
    <xf numFmtId="0" fontId="12" fillId="5" borderId="0" xfId="21" applyFont="1" applyFill="1" applyAlignment="1" applyProtection="1">
      <alignment vertical="center"/>
      <protection/>
    </xf>
    <xf numFmtId="0" fontId="12" fillId="5" borderId="0" xfId="23" applyFont="1" applyFill="1" applyProtection="1">
      <alignment/>
      <protection/>
    </xf>
    <xf numFmtId="4" fontId="1" fillId="0" borderId="79" xfId="22" applyNumberFormat="1" applyFont="1" applyFill="1" applyBorder="1" applyAlignment="1" applyProtection="1">
      <alignment horizontal="center"/>
      <protection locked="0"/>
    </xf>
    <xf numFmtId="2" fontId="5" fillId="2" borderId="22" xfId="22" applyNumberFormat="1" applyFont="1" applyFill="1" applyBorder="1" applyProtection="1">
      <alignment/>
      <protection/>
    </xf>
    <xf numFmtId="167" fontId="28" fillId="0" borderId="0" xfId="0" applyNumberFormat="1" applyFont="1" applyAlignment="1">
      <alignment horizontal="center"/>
    </xf>
    <xf numFmtId="167" fontId="28" fillId="0" borderId="0" xfId="0" applyNumberFormat="1" applyFont="1" applyAlignment="1">
      <alignment/>
    </xf>
    <xf numFmtId="0" fontId="30" fillId="0" borderId="0" xfId="0" applyFont="1" applyAlignment="1">
      <alignment horizontal="center"/>
    </xf>
    <xf numFmtId="167" fontId="12" fillId="2" borderId="10" xfId="23" applyNumberFormat="1" applyFont="1" applyFill="1" applyBorder="1" applyAlignment="1" applyProtection="1">
      <alignment horizontal="center"/>
      <protection/>
    </xf>
    <xf numFmtId="167" fontId="12" fillId="2" borderId="11" xfId="23" applyNumberFormat="1" applyFont="1" applyFill="1" applyBorder="1" applyAlignment="1" applyProtection="1">
      <alignment horizontal="center"/>
      <protection/>
    </xf>
    <xf numFmtId="167" fontId="12" fillId="2" borderId="12" xfId="23" applyNumberFormat="1" applyFont="1" applyFill="1" applyBorder="1" applyAlignment="1" applyProtection="1">
      <alignment horizontal="center"/>
      <protection/>
    </xf>
    <xf numFmtId="167" fontId="12" fillId="2" borderId="13" xfId="23" applyNumberFormat="1" applyFont="1" applyFill="1" applyBorder="1" applyAlignment="1" applyProtection="1">
      <alignment horizontal="center"/>
      <protection/>
    </xf>
    <xf numFmtId="167" fontId="12" fillId="2" borderId="0" xfId="23" applyNumberFormat="1" applyFont="1" applyFill="1" applyBorder="1" applyAlignment="1" applyProtection="1">
      <alignment horizontal="center"/>
      <protection/>
    </xf>
    <xf numFmtId="167" fontId="12" fillId="2" borderId="14" xfId="23" applyNumberFormat="1" applyFont="1" applyFill="1" applyBorder="1" applyAlignment="1" applyProtection="1">
      <alignment horizontal="center"/>
      <protection/>
    </xf>
    <xf numFmtId="0" fontId="30" fillId="0" borderId="0" xfId="0" applyFont="1" applyAlignment="1">
      <alignment horizontal="center" vertical="center"/>
    </xf>
    <xf numFmtId="167" fontId="30" fillId="0" borderId="0" xfId="0" applyNumberFormat="1" applyFont="1" applyAlignment="1">
      <alignment horizontal="center"/>
    </xf>
    <xf numFmtId="3" fontId="28" fillId="0" borderId="65" xfId="0" applyNumberFormat="1" applyFont="1" applyBorder="1" applyAlignment="1">
      <alignment horizontal="center"/>
    </xf>
    <xf numFmtId="3" fontId="28" fillId="0" borderId="87" xfId="0" applyNumberFormat="1" applyFont="1" applyBorder="1" applyAlignment="1">
      <alignment horizontal="center"/>
    </xf>
    <xf numFmtId="3" fontId="30" fillId="0" borderId="0" xfId="0" applyNumberFormat="1" applyFont="1" applyAlignment="1">
      <alignment horizontal="center"/>
    </xf>
    <xf numFmtId="3" fontId="28" fillId="0" borderId="0" xfId="0" applyNumberFormat="1" applyFont="1" applyAlignment="1">
      <alignment horizontal="center"/>
    </xf>
    <xf numFmtId="207" fontId="28" fillId="0" borderId="0" xfId="0" applyNumberFormat="1" applyFont="1" applyAlignment="1">
      <alignment horizontal="center"/>
    </xf>
    <xf numFmtId="49" fontId="12" fillId="4" borderId="7" xfId="23" applyNumberFormat="1" applyFont="1" applyFill="1" applyBorder="1" applyAlignment="1" applyProtection="1">
      <alignment horizontal="center" vertical="top" wrapText="1"/>
      <protection/>
    </xf>
    <xf numFmtId="49" fontId="12" fillId="4" borderId="2" xfId="23" applyNumberFormat="1" applyFont="1" applyFill="1" applyBorder="1" applyAlignment="1" applyProtection="1">
      <alignment horizontal="center" vertical="top" wrapText="1"/>
      <protection/>
    </xf>
    <xf numFmtId="49" fontId="12" fillId="4" borderId="8" xfId="23" applyNumberFormat="1" applyFont="1" applyFill="1" applyBorder="1" applyAlignment="1" applyProtection="1">
      <alignment horizontal="center" vertical="top" wrapText="1"/>
      <protection/>
    </xf>
    <xf numFmtId="49" fontId="12" fillId="5" borderId="7" xfId="23" applyNumberFormat="1" applyFont="1" applyFill="1" applyBorder="1" applyAlignment="1" applyProtection="1">
      <alignment horizontal="center" vertical="top" wrapText="1"/>
      <protection/>
    </xf>
    <xf numFmtId="49" fontId="12" fillId="5" borderId="2" xfId="23" applyNumberFormat="1" applyFont="1" applyFill="1" applyBorder="1" applyAlignment="1" applyProtection="1">
      <alignment horizontal="center" vertical="top" wrapText="1"/>
      <protection/>
    </xf>
    <xf numFmtId="49" fontId="12" fillId="5" borderId="8" xfId="23" applyNumberFormat="1" applyFont="1" applyFill="1" applyBorder="1" applyAlignment="1" applyProtection="1">
      <alignment horizontal="center" vertical="top" wrapText="1"/>
      <protection/>
    </xf>
    <xf numFmtId="0" fontId="33" fillId="2" borderId="0" xfId="22" applyFont="1" applyFill="1" applyBorder="1" applyProtection="1">
      <alignment/>
      <protection/>
    </xf>
    <xf numFmtId="2" fontId="33" fillId="2" borderId="0" xfId="22" applyNumberFormat="1" applyFont="1" applyFill="1" applyBorder="1" applyProtection="1">
      <alignment/>
      <protection/>
    </xf>
    <xf numFmtId="2" fontId="5" fillId="0" borderId="23" xfId="22" applyNumberFormat="1" applyFont="1" applyFill="1" applyBorder="1" applyProtection="1">
      <alignment/>
      <protection locked="0"/>
    </xf>
    <xf numFmtId="0" fontId="33" fillId="0" borderId="35" xfId="22" applyFont="1" applyBorder="1" applyProtection="1">
      <alignment/>
      <protection/>
    </xf>
    <xf numFmtId="0" fontId="33" fillId="0" borderId="0" xfId="22" applyFont="1" applyBorder="1" applyProtection="1">
      <alignment/>
      <protection/>
    </xf>
    <xf numFmtId="0" fontId="33" fillId="0" borderId="22" xfId="22" applyFont="1" applyBorder="1" applyProtection="1">
      <alignment/>
      <protection/>
    </xf>
    <xf numFmtId="0" fontId="12" fillId="2" borderId="43" xfId="23" applyFont="1" applyFill="1" applyBorder="1" applyProtection="1">
      <alignment/>
      <protection/>
    </xf>
    <xf numFmtId="0" fontId="12" fillId="2" borderId="46" xfId="23" applyFont="1" applyFill="1" applyBorder="1" applyProtection="1">
      <alignment/>
      <protection/>
    </xf>
    <xf numFmtId="0" fontId="12" fillId="2" borderId="36" xfId="23" applyFont="1" applyFill="1" applyBorder="1" applyProtection="1">
      <alignment/>
      <protection/>
    </xf>
    <xf numFmtId="0" fontId="12" fillId="2" borderId="35" xfId="23" applyFont="1" applyFill="1" applyBorder="1" applyProtection="1">
      <alignment/>
      <protection/>
    </xf>
    <xf numFmtId="0" fontId="5" fillId="0" borderId="0" xfId="22" applyBorder="1" applyProtection="1">
      <alignment/>
      <protection locked="0"/>
    </xf>
    <xf numFmtId="0" fontId="12" fillId="2" borderId="38" xfId="23" applyFont="1" applyFill="1" applyBorder="1" applyProtection="1">
      <alignment/>
      <protection/>
    </xf>
    <xf numFmtId="166" fontId="12" fillId="2" borderId="73" xfId="22" applyNumberFormat="1" applyFont="1" applyFill="1" applyBorder="1" applyAlignment="1" applyProtection="1">
      <alignment horizontal="center"/>
      <protection/>
    </xf>
    <xf numFmtId="166" fontId="12" fillId="2" borderId="37" xfId="22" applyNumberFormat="1" applyFont="1" applyFill="1" applyBorder="1" applyAlignment="1" applyProtection="1">
      <alignment horizontal="center"/>
      <protection/>
    </xf>
    <xf numFmtId="2" fontId="38" fillId="0" borderId="58" xfId="0" applyNumberFormat="1" applyFont="1" applyBorder="1" applyAlignment="1">
      <alignment/>
    </xf>
    <xf numFmtId="49" fontId="36" fillId="0" borderId="52" xfId="0" applyNumberFormat="1" applyFont="1" applyBorder="1" applyAlignment="1">
      <alignment horizontal="center"/>
    </xf>
    <xf numFmtId="2" fontId="36" fillId="0" borderId="78" xfId="0" applyNumberFormat="1" applyFont="1" applyBorder="1" applyAlignment="1">
      <alignment horizontal="center"/>
    </xf>
    <xf numFmtId="49" fontId="36" fillId="0" borderId="78" xfId="0" applyNumberFormat="1" applyFont="1" applyBorder="1" applyAlignment="1">
      <alignment horizontal="center"/>
    </xf>
    <xf numFmtId="49" fontId="36" fillId="0" borderId="2" xfId="0" applyNumberFormat="1" applyFont="1" applyBorder="1" applyAlignment="1">
      <alignment horizontal="center"/>
    </xf>
    <xf numFmtId="49" fontId="36" fillId="0" borderId="2" xfId="0" applyNumberFormat="1" applyFont="1" applyBorder="1" applyAlignment="1">
      <alignment horizontal="center" vertical="top" wrapText="1"/>
    </xf>
    <xf numFmtId="194" fontId="36" fillId="0" borderId="75" xfId="0" applyNumberFormat="1" applyFont="1" applyBorder="1" applyAlignment="1">
      <alignment horizontal="center"/>
    </xf>
    <xf numFmtId="1" fontId="39" fillId="0" borderId="78" xfId="0" applyNumberFormat="1" applyFont="1" applyBorder="1" applyAlignment="1">
      <alignment horizontal="center"/>
    </xf>
    <xf numFmtId="194" fontId="36" fillId="0" borderId="78" xfId="0" applyNumberFormat="1" applyFont="1" applyBorder="1" applyAlignment="1">
      <alignment horizontal="center"/>
    </xf>
    <xf numFmtId="207" fontId="36" fillId="0" borderId="78" xfId="0" applyNumberFormat="1" applyFont="1" applyBorder="1" applyAlignment="1">
      <alignment horizontal="center"/>
    </xf>
    <xf numFmtId="181" fontId="36" fillId="0" borderId="78" xfId="0" applyNumberFormat="1" applyFont="1" applyBorder="1" applyAlignment="1">
      <alignment horizontal="center"/>
    </xf>
    <xf numFmtId="0" fontId="9" fillId="2" borderId="43" xfId="22" applyFont="1" applyFill="1" applyBorder="1" applyProtection="1">
      <alignment/>
      <protection/>
    </xf>
    <xf numFmtId="49" fontId="36" fillId="0" borderId="78" xfId="0" applyNumberFormat="1" applyFont="1" applyBorder="1" applyAlignment="1">
      <alignment horizontal="center" vertical="top" wrapText="1"/>
    </xf>
    <xf numFmtId="3" fontId="36" fillId="0" borderId="78" xfId="0" applyNumberFormat="1" applyFont="1" applyBorder="1" applyAlignment="1">
      <alignment horizontal="center"/>
    </xf>
    <xf numFmtId="1" fontId="36" fillId="0" borderId="75" xfId="0" applyNumberFormat="1" applyFont="1" applyBorder="1" applyAlignment="1">
      <alignment horizontal="center"/>
    </xf>
    <xf numFmtId="0" fontId="1" fillId="2" borderId="0" xfId="23" applyFont="1" applyFill="1" applyBorder="1" applyAlignment="1" applyProtection="1">
      <alignment horizontal="center"/>
      <protection/>
    </xf>
    <xf numFmtId="4" fontId="1" fillId="2" borderId="0" xfId="23" applyNumberFormat="1" applyFont="1" applyFill="1" applyBorder="1" applyAlignment="1" applyProtection="1">
      <alignment horizontal="center"/>
      <protection/>
    </xf>
    <xf numFmtId="2" fontId="1" fillId="0" borderId="44" xfId="22" applyNumberFormat="1" applyFont="1" applyFill="1" applyBorder="1" applyAlignment="1" applyProtection="1">
      <alignment horizontal="center"/>
      <protection locked="0"/>
    </xf>
    <xf numFmtId="2" fontId="5" fillId="0" borderId="44" xfId="22" applyNumberFormat="1" applyBorder="1" applyAlignment="1" applyProtection="1">
      <alignment horizontal="center"/>
      <protection locked="0"/>
    </xf>
    <xf numFmtId="2" fontId="1" fillId="0" borderId="45" xfId="22" applyNumberFormat="1" applyFont="1" applyFill="1" applyBorder="1" applyAlignment="1" applyProtection="1">
      <alignment horizontal="center"/>
      <protection locked="0"/>
    </xf>
    <xf numFmtId="2" fontId="1" fillId="0" borderId="44" xfId="22" applyNumberFormat="1" applyFont="1" applyBorder="1" applyAlignment="1" applyProtection="1">
      <alignment horizontal="center"/>
      <protection locked="0"/>
    </xf>
    <xf numFmtId="0" fontId="27" fillId="2" borderId="22" xfId="22" applyFont="1" applyFill="1" applyBorder="1" applyProtection="1">
      <alignment/>
      <protection/>
    </xf>
    <xf numFmtId="4" fontId="27" fillId="2" borderId="22" xfId="22" applyNumberFormat="1" applyFont="1" applyFill="1" applyBorder="1" applyProtection="1">
      <alignment/>
      <protection/>
    </xf>
    <xf numFmtId="4" fontId="27" fillId="2" borderId="44" xfId="22" applyNumberFormat="1" applyFont="1" applyFill="1" applyBorder="1" applyProtection="1">
      <alignment/>
      <protection/>
    </xf>
    <xf numFmtId="2" fontId="27" fillId="2" borderId="35" xfId="22" applyNumberFormat="1" applyFont="1" applyFill="1" applyBorder="1" applyProtection="1">
      <alignment/>
      <protection/>
    </xf>
    <xf numFmtId="186" fontId="27" fillId="2" borderId="0" xfId="22" applyNumberFormat="1" applyFont="1" applyFill="1" applyBorder="1" applyProtection="1">
      <alignment/>
      <protection/>
    </xf>
    <xf numFmtId="186" fontId="27" fillId="2" borderId="44" xfId="22" applyNumberFormat="1" applyFont="1" applyFill="1" applyBorder="1" applyProtection="1">
      <alignment/>
      <protection/>
    </xf>
    <xf numFmtId="186" fontId="27" fillId="2" borderId="45" xfId="22" applyNumberFormat="1" applyFont="1" applyFill="1" applyBorder="1" applyProtection="1">
      <alignment/>
      <protection/>
    </xf>
    <xf numFmtId="0" fontId="27" fillId="2" borderId="24" xfId="22" applyFont="1" applyFill="1" applyBorder="1" applyProtection="1">
      <alignment/>
      <protection/>
    </xf>
    <xf numFmtId="186" fontId="27" fillId="2" borderId="24" xfId="22" applyNumberFormat="1" applyFont="1" applyFill="1" applyBorder="1" applyProtection="1">
      <alignment/>
      <protection/>
    </xf>
    <xf numFmtId="0" fontId="13" fillId="2" borderId="43" xfId="22" applyFont="1" applyFill="1" applyBorder="1" applyProtection="1">
      <alignment/>
      <protection/>
    </xf>
    <xf numFmtId="0" fontId="13" fillId="2" borderId="24" xfId="22" applyFont="1" applyFill="1" applyBorder="1" applyProtection="1">
      <alignment/>
      <protection/>
    </xf>
    <xf numFmtId="0" fontId="13" fillId="2" borderId="73" xfId="22" applyFont="1" applyFill="1" applyBorder="1" applyProtection="1">
      <alignment/>
      <protection/>
    </xf>
    <xf numFmtId="4" fontId="27" fillId="2" borderId="35" xfId="22" applyNumberFormat="1" applyFont="1" applyFill="1" applyBorder="1" applyProtection="1">
      <alignment/>
      <protection/>
    </xf>
    <xf numFmtId="4" fontId="13" fillId="2" borderId="35" xfId="22" applyNumberFormat="1" applyFont="1" applyFill="1" applyBorder="1" applyProtection="1">
      <alignment/>
      <protection/>
    </xf>
    <xf numFmtId="4" fontId="13" fillId="2" borderId="0" xfId="22" applyNumberFormat="1" applyFont="1" applyFill="1" applyBorder="1" applyProtection="1">
      <alignment/>
      <protection/>
    </xf>
    <xf numFmtId="4" fontId="13" fillId="2" borderId="44" xfId="22" applyNumberFormat="1" applyFont="1" applyFill="1" applyBorder="1" applyProtection="1">
      <alignment/>
      <protection/>
    </xf>
    <xf numFmtId="4" fontId="13" fillId="2" borderId="22" xfId="22" applyNumberFormat="1" applyFont="1" applyFill="1" applyBorder="1" applyProtection="1">
      <alignment/>
      <protection/>
    </xf>
    <xf numFmtId="4" fontId="27" fillId="2" borderId="45" xfId="22" applyNumberFormat="1" applyFont="1" applyFill="1" applyBorder="1" applyProtection="1">
      <alignment/>
      <protection/>
    </xf>
    <xf numFmtId="4" fontId="13" fillId="2" borderId="36" xfId="22" applyNumberFormat="1" applyFont="1" applyFill="1" applyBorder="1" applyProtection="1">
      <alignment/>
      <protection/>
    </xf>
    <xf numFmtId="4" fontId="13" fillId="2" borderId="9" xfId="22" applyNumberFormat="1" applyFont="1" applyFill="1" applyBorder="1" applyProtection="1">
      <alignment/>
      <protection/>
    </xf>
    <xf numFmtId="4" fontId="13" fillId="2" borderId="23" xfId="22" applyNumberFormat="1" applyFont="1" applyFill="1" applyBorder="1" applyProtection="1">
      <alignment/>
      <protection/>
    </xf>
    <xf numFmtId="4" fontId="13" fillId="2" borderId="45" xfId="22" applyNumberFormat="1" applyFont="1" applyFill="1" applyBorder="1" applyProtection="1">
      <alignment/>
      <protection/>
    </xf>
    <xf numFmtId="0" fontId="27" fillId="2" borderId="0" xfId="22" applyFont="1" applyFill="1" applyProtection="1">
      <alignment/>
      <protection/>
    </xf>
    <xf numFmtId="4" fontId="1" fillId="0" borderId="88" xfId="22" applyNumberFormat="1" applyFont="1" applyFill="1" applyBorder="1" applyAlignment="1" applyProtection="1">
      <alignment horizontal="center"/>
      <protection locked="0"/>
    </xf>
    <xf numFmtId="4" fontId="1" fillId="0" borderId="89" xfId="22" applyNumberFormat="1" applyFont="1" applyFill="1" applyBorder="1" applyAlignment="1" applyProtection="1">
      <alignment horizontal="center"/>
      <protection locked="0"/>
    </xf>
    <xf numFmtId="4" fontId="1" fillId="0" borderId="90" xfId="22" applyNumberFormat="1" applyFont="1" applyFill="1" applyBorder="1" applyAlignment="1" applyProtection="1">
      <alignment horizontal="center"/>
      <protection locked="0"/>
    </xf>
    <xf numFmtId="4" fontId="1" fillId="0" borderId="91" xfId="22" applyNumberFormat="1" applyFont="1" applyFill="1" applyBorder="1" applyAlignment="1" applyProtection="1">
      <alignment horizontal="center"/>
      <protection locked="0"/>
    </xf>
    <xf numFmtId="166" fontId="1" fillId="0" borderId="92" xfId="22" applyNumberFormat="1" applyFont="1" applyFill="1" applyBorder="1" applyAlignment="1" applyProtection="1">
      <alignment horizontal="center"/>
      <protection locked="0"/>
    </xf>
    <xf numFmtId="166" fontId="1" fillId="0" borderId="77" xfId="22" applyNumberFormat="1" applyFont="1" applyFill="1" applyBorder="1" applyAlignment="1" applyProtection="1">
      <alignment horizontal="center"/>
      <protection locked="0"/>
    </xf>
    <xf numFmtId="166" fontId="1" fillId="0" borderId="93" xfId="22" applyNumberFormat="1" applyFont="1" applyFill="1" applyBorder="1" applyAlignment="1" applyProtection="1">
      <alignment horizontal="center"/>
      <protection locked="0"/>
    </xf>
    <xf numFmtId="166" fontId="1" fillId="0" borderId="94" xfId="22" applyNumberFormat="1" applyFont="1" applyFill="1" applyBorder="1" applyAlignment="1" applyProtection="1">
      <alignment horizontal="center"/>
      <protection locked="0"/>
    </xf>
    <xf numFmtId="4" fontId="1" fillId="0" borderId="95" xfId="22" applyNumberFormat="1" applyFont="1" applyFill="1" applyBorder="1" applyAlignment="1" applyProtection="1">
      <alignment horizontal="center"/>
      <protection locked="0"/>
    </xf>
    <xf numFmtId="0" fontId="10" fillId="3" borderId="0" xfId="22" applyFont="1" applyFill="1" applyAlignment="1" applyProtection="1">
      <alignment/>
      <protection/>
    </xf>
    <xf numFmtId="166" fontId="1" fillId="0" borderId="96" xfId="22" applyNumberFormat="1" applyFont="1" applyFill="1" applyBorder="1" applyAlignment="1" applyProtection="1">
      <alignment horizontal="center"/>
      <protection locked="0"/>
    </xf>
    <xf numFmtId="166" fontId="1" fillId="0" borderId="97" xfId="22" applyNumberFormat="1" applyFont="1" applyFill="1" applyBorder="1" applyAlignment="1" applyProtection="1">
      <alignment horizontal="center"/>
      <protection locked="0"/>
    </xf>
    <xf numFmtId="0" fontId="27" fillId="2" borderId="43" xfId="22" applyFont="1" applyFill="1" applyBorder="1" applyProtection="1">
      <alignment/>
      <protection/>
    </xf>
    <xf numFmtId="4" fontId="27" fillId="2" borderId="36" xfId="22" applyNumberFormat="1" applyFont="1" applyFill="1" applyBorder="1" applyProtection="1">
      <alignment/>
      <protection/>
    </xf>
    <xf numFmtId="4" fontId="27" fillId="2" borderId="9" xfId="22" applyNumberFormat="1" applyFont="1" applyFill="1" applyBorder="1" applyProtection="1">
      <alignment/>
      <protection/>
    </xf>
    <xf numFmtId="2" fontId="27" fillId="2" borderId="0" xfId="22" applyNumberFormat="1" applyFont="1" applyFill="1" applyProtection="1">
      <alignment/>
      <protection/>
    </xf>
    <xf numFmtId="4" fontId="27" fillId="2" borderId="0" xfId="22" applyNumberFormat="1" applyFont="1" applyFill="1" applyProtection="1">
      <alignment/>
      <protection/>
    </xf>
    <xf numFmtId="0" fontId="22" fillId="2" borderId="31" xfId="23" applyFont="1" applyFill="1" applyBorder="1" applyAlignment="1" applyProtection="1">
      <alignment horizontal="center"/>
      <protection/>
    </xf>
    <xf numFmtId="0" fontId="21" fillId="3" borderId="0" xfId="22" applyFont="1" applyFill="1" applyAlignment="1" applyProtection="1">
      <alignment horizontal="center"/>
      <protection/>
    </xf>
    <xf numFmtId="0" fontId="5" fillId="0" borderId="98" xfId="22" applyFont="1" applyFill="1" applyBorder="1" applyAlignment="1" applyProtection="1">
      <alignment/>
      <protection locked="0"/>
    </xf>
    <xf numFmtId="0" fontId="5" fillId="0" borderId="0" xfId="22" applyFill="1" applyBorder="1" applyAlignment="1" applyProtection="1">
      <alignment/>
      <protection locked="0"/>
    </xf>
    <xf numFmtId="0" fontId="5" fillId="0" borderId="99" xfId="22" applyFill="1" applyBorder="1" applyAlignment="1" applyProtection="1">
      <alignment/>
      <protection locked="0"/>
    </xf>
    <xf numFmtId="0" fontId="5" fillId="0" borderId="100" xfId="22" applyFont="1" applyFill="1" applyBorder="1" applyAlignment="1" applyProtection="1">
      <alignment/>
      <protection locked="0"/>
    </xf>
    <xf numFmtId="0" fontId="5" fillId="0" borderId="47" xfId="22" applyFill="1" applyBorder="1" applyAlignment="1" applyProtection="1">
      <alignment/>
      <protection locked="0"/>
    </xf>
    <xf numFmtId="0" fontId="5" fillId="0" borderId="101" xfId="22" applyFill="1" applyBorder="1" applyAlignment="1" applyProtection="1">
      <alignment/>
      <protection locked="0"/>
    </xf>
    <xf numFmtId="0" fontId="7" fillId="2" borderId="0" xfId="23" applyFont="1" applyFill="1" applyAlignment="1" applyProtection="1">
      <alignment horizontal="center"/>
      <protection/>
    </xf>
    <xf numFmtId="0" fontId="7" fillId="2" borderId="99" xfId="23" applyFont="1" applyFill="1" applyBorder="1" applyAlignment="1" applyProtection="1">
      <alignment horizontal="center"/>
      <protection/>
    </xf>
    <xf numFmtId="0" fontId="25" fillId="3" borderId="0" xfId="22" applyFont="1" applyFill="1" applyAlignment="1" applyProtection="1">
      <alignment horizontal="left"/>
      <protection/>
    </xf>
    <xf numFmtId="0" fontId="1" fillId="0" borderId="102" xfId="23" applyFont="1" applyFill="1" applyBorder="1" applyAlignment="1" applyProtection="1">
      <alignment horizontal="center"/>
      <protection locked="0"/>
    </xf>
    <xf numFmtId="0" fontId="1" fillId="0" borderId="103" xfId="23" applyFont="1" applyFill="1" applyBorder="1" applyAlignment="1" applyProtection="1">
      <alignment horizontal="center"/>
      <protection locked="0"/>
    </xf>
    <xf numFmtId="0" fontId="1" fillId="0" borderId="104" xfId="23" applyFont="1" applyFill="1" applyBorder="1" applyAlignment="1" applyProtection="1">
      <alignment horizontal="center"/>
      <protection locked="0"/>
    </xf>
    <xf numFmtId="1" fontId="5" fillId="0" borderId="102" xfId="23" applyNumberFormat="1" applyFont="1" applyFill="1" applyBorder="1" applyAlignment="1" applyProtection="1">
      <alignment/>
      <protection locked="0"/>
    </xf>
    <xf numFmtId="1" fontId="5" fillId="0" borderId="103" xfId="23" applyNumberFormat="1" applyFont="1" applyFill="1" applyBorder="1" applyAlignment="1" applyProtection="1">
      <alignment/>
      <protection locked="0"/>
    </xf>
    <xf numFmtId="1" fontId="5" fillId="0" borderId="104" xfId="23" applyNumberFormat="1" applyFont="1" applyFill="1" applyBorder="1" applyAlignment="1" applyProtection="1">
      <alignment/>
      <protection locked="0"/>
    </xf>
    <xf numFmtId="0" fontId="1" fillId="0" borderId="105" xfId="23" applyFont="1" applyFill="1" applyBorder="1" applyAlignment="1" applyProtection="1">
      <alignment horizontal="center"/>
      <protection locked="0"/>
    </xf>
    <xf numFmtId="0" fontId="1" fillId="0" borderId="31" xfId="23" applyFont="1" applyFill="1" applyBorder="1" applyAlignment="1" applyProtection="1">
      <alignment horizontal="center"/>
      <protection locked="0"/>
    </xf>
    <xf numFmtId="0" fontId="1" fillId="0" borderId="106" xfId="23" applyFont="1" applyFill="1" applyBorder="1" applyAlignment="1" applyProtection="1">
      <alignment horizontal="center"/>
      <protection locked="0"/>
    </xf>
    <xf numFmtId="0" fontId="1" fillId="0" borderId="105" xfId="22" applyFont="1" applyFill="1" applyBorder="1" applyAlignment="1" applyProtection="1">
      <alignment horizontal="center"/>
      <protection locked="0"/>
    </xf>
    <xf numFmtId="0" fontId="1" fillId="0" borderId="31" xfId="22" applyFont="1" applyFill="1" applyBorder="1" applyAlignment="1" applyProtection="1">
      <alignment horizontal="center"/>
      <protection locked="0"/>
    </xf>
    <xf numFmtId="0" fontId="1" fillId="0" borderId="106" xfId="22" applyFont="1" applyFill="1" applyBorder="1" applyAlignment="1" applyProtection="1">
      <alignment horizontal="center"/>
      <protection locked="0"/>
    </xf>
    <xf numFmtId="0" fontId="5" fillId="0" borderId="105" xfId="22" applyFont="1" applyFill="1" applyBorder="1" applyAlignment="1" applyProtection="1">
      <alignment/>
      <protection locked="0"/>
    </xf>
    <xf numFmtId="0" fontId="5" fillId="0" borderId="31" xfId="22" applyFill="1" applyBorder="1" applyAlignment="1" applyProtection="1">
      <alignment/>
      <protection locked="0"/>
    </xf>
    <xf numFmtId="0" fontId="5" fillId="0" borderId="106" xfId="22" applyFill="1" applyBorder="1" applyAlignment="1" applyProtection="1">
      <alignment/>
      <protection locked="0"/>
    </xf>
    <xf numFmtId="4" fontId="1" fillId="0" borderId="107" xfId="22" applyNumberFormat="1" applyFont="1" applyFill="1" applyBorder="1" applyAlignment="1" applyProtection="1">
      <alignment horizontal="center"/>
      <protection locked="0"/>
    </xf>
    <xf numFmtId="0" fontId="7" fillId="2" borderId="47" xfId="22" applyFont="1" applyFill="1" applyBorder="1" applyAlignment="1" applyProtection="1">
      <alignment horizontal="center"/>
      <protection/>
    </xf>
    <xf numFmtId="2" fontId="12" fillId="2" borderId="98" xfId="22" applyNumberFormat="1" applyFont="1" applyFill="1" applyBorder="1" applyAlignment="1" applyProtection="1">
      <alignment horizontal="center"/>
      <protection/>
    </xf>
    <xf numFmtId="2" fontId="12" fillId="2" borderId="0" xfId="22" applyNumberFormat="1" applyFont="1" applyFill="1" applyAlignment="1" applyProtection="1">
      <alignment horizontal="center"/>
      <protection/>
    </xf>
    <xf numFmtId="0" fontId="7" fillId="2" borderId="0" xfId="22" applyFont="1" applyFill="1" applyAlignment="1" applyProtection="1">
      <alignment horizontal="center"/>
      <protection/>
    </xf>
    <xf numFmtId="4" fontId="12" fillId="2" borderId="0" xfId="22" applyNumberFormat="1" applyFont="1" applyFill="1" applyAlignment="1" applyProtection="1">
      <alignment horizontal="center"/>
      <protection/>
    </xf>
    <xf numFmtId="2" fontId="12" fillId="2" borderId="0" xfId="22" applyNumberFormat="1" applyFont="1" applyFill="1" applyBorder="1" applyAlignment="1" applyProtection="1">
      <alignment horizontal="center"/>
      <protection/>
    </xf>
    <xf numFmtId="3" fontId="12" fillId="2" borderId="0" xfId="22" applyNumberFormat="1" applyFont="1" applyFill="1" applyAlignment="1" applyProtection="1">
      <alignment horizontal="center"/>
      <protection/>
    </xf>
    <xf numFmtId="1" fontId="12" fillId="2" borderId="0" xfId="22" applyNumberFormat="1" applyFont="1" applyFill="1" applyAlignment="1" applyProtection="1">
      <alignment horizontal="center"/>
      <protection/>
    </xf>
    <xf numFmtId="0" fontId="8" fillId="2" borderId="38" xfId="22" applyFont="1" applyFill="1" applyBorder="1" applyAlignment="1" applyProtection="1">
      <alignment horizontal="center"/>
      <protection/>
    </xf>
    <xf numFmtId="0" fontId="8" fillId="2" borderId="40" xfId="22" applyFont="1" applyFill="1" applyBorder="1" applyAlignment="1" applyProtection="1">
      <alignment horizontal="center"/>
      <protection/>
    </xf>
    <xf numFmtId="0" fontId="8" fillId="2" borderId="39" xfId="22" applyFont="1" applyFill="1" applyBorder="1" applyAlignment="1" applyProtection="1">
      <alignment horizontal="center"/>
      <protection/>
    </xf>
    <xf numFmtId="3" fontId="7" fillId="2" borderId="16" xfId="23" applyNumberFormat="1" applyFont="1" applyFill="1" applyBorder="1" applyAlignment="1" applyProtection="1">
      <alignment horizontal="center"/>
      <protection/>
    </xf>
    <xf numFmtId="3" fontId="7" fillId="2" borderId="17" xfId="23" applyNumberFormat="1" applyFont="1" applyFill="1" applyBorder="1" applyAlignment="1" applyProtection="1">
      <alignment horizontal="center"/>
      <protection/>
    </xf>
    <xf numFmtId="3" fontId="7" fillId="2" borderId="9" xfId="22" applyNumberFormat="1" applyFont="1" applyFill="1" applyBorder="1" applyAlignment="1" applyProtection="1">
      <alignment/>
      <protection/>
    </xf>
    <xf numFmtId="3" fontId="7" fillId="2" borderId="24" xfId="22" applyNumberFormat="1" applyFont="1" applyFill="1" applyBorder="1" applyAlignment="1" applyProtection="1">
      <alignment/>
      <protection/>
    </xf>
    <xf numFmtId="4" fontId="7" fillId="2" borderId="24" xfId="22" applyNumberFormat="1" applyFont="1" applyFill="1" applyBorder="1" applyAlignment="1" applyProtection="1">
      <alignment horizontal="center"/>
      <protection/>
    </xf>
    <xf numFmtId="1" fontId="7" fillId="2" borderId="24" xfId="22" applyNumberFormat="1" applyFont="1" applyFill="1" applyBorder="1" applyAlignment="1" applyProtection="1">
      <alignment horizontal="center"/>
      <protection/>
    </xf>
    <xf numFmtId="0" fontId="10" fillId="3" borderId="0" xfId="0" applyFont="1" applyFill="1" applyAlignment="1" applyProtection="1">
      <alignment/>
      <protection/>
    </xf>
    <xf numFmtId="2" fontId="34" fillId="2" borderId="0" xfId="21" applyNumberFormat="1" applyFont="1" applyFill="1" applyBorder="1" applyAlignment="1" applyProtection="1">
      <alignment/>
      <protection/>
    </xf>
    <xf numFmtId="2" fontId="34" fillId="2" borderId="22" xfId="21" applyNumberFormat="1" applyFont="1" applyFill="1" applyBorder="1" applyAlignment="1" applyProtection="1">
      <alignment/>
      <protection/>
    </xf>
    <xf numFmtId="0" fontId="5" fillId="2" borderId="0" xfId="22" applyFill="1" applyBorder="1" applyAlignment="1" applyProtection="1">
      <alignment/>
      <protection/>
    </xf>
    <xf numFmtId="0" fontId="5" fillId="0" borderId="100" xfId="22" applyFill="1" applyBorder="1" applyAlignment="1" applyProtection="1">
      <alignment/>
      <protection locked="0"/>
    </xf>
    <xf numFmtId="0" fontId="5" fillId="0" borderId="98" xfId="22" applyFill="1" applyBorder="1" applyAlignment="1" applyProtection="1">
      <alignment/>
      <protection locked="0"/>
    </xf>
    <xf numFmtId="194" fontId="12" fillId="2" borderId="24" xfId="23" applyNumberFormat="1" applyFont="1" applyFill="1" applyBorder="1" applyAlignment="1" applyProtection="1">
      <alignment horizontal="center"/>
      <protection/>
    </xf>
    <xf numFmtId="194" fontId="12" fillId="2" borderId="46" xfId="23" applyNumberFormat="1" applyFont="1" applyFill="1" applyBorder="1" applyAlignment="1" applyProtection="1">
      <alignment horizontal="center"/>
      <protection/>
    </xf>
    <xf numFmtId="194" fontId="12" fillId="2" borderId="0" xfId="23" applyNumberFormat="1" applyFont="1" applyFill="1" applyBorder="1" applyAlignment="1" applyProtection="1">
      <alignment horizontal="center"/>
      <protection/>
    </xf>
    <xf numFmtId="194" fontId="12" fillId="2" borderId="22" xfId="23" applyNumberFormat="1" applyFont="1" applyFill="1" applyBorder="1" applyAlignment="1" applyProtection="1">
      <alignment horizontal="center"/>
      <protection/>
    </xf>
    <xf numFmtId="194" fontId="12" fillId="2" borderId="9" xfId="23" applyNumberFormat="1" applyFont="1" applyFill="1" applyBorder="1" applyAlignment="1" applyProtection="1">
      <alignment horizontal="center"/>
      <protection/>
    </xf>
    <xf numFmtId="194" fontId="12" fillId="2" borderId="23" xfId="23" applyNumberFormat="1" applyFont="1" applyFill="1" applyBorder="1" applyAlignment="1" applyProtection="1">
      <alignment horizontal="center"/>
      <protection/>
    </xf>
    <xf numFmtId="0" fontId="7" fillId="2" borderId="0" xfId="23" applyFont="1" applyFill="1" applyAlignment="1" applyProtection="1">
      <alignment/>
      <protection/>
    </xf>
    <xf numFmtId="194" fontId="12" fillId="2" borderId="39" xfId="23" applyNumberFormat="1" applyFont="1" applyFill="1" applyBorder="1" applyAlignment="1" applyProtection="1">
      <alignment horizontal="center"/>
      <protection/>
    </xf>
    <xf numFmtId="194" fontId="12" fillId="2" borderId="37" xfId="23" applyNumberFormat="1" applyFont="1" applyFill="1" applyBorder="1" applyAlignment="1" applyProtection="1">
      <alignment horizontal="center"/>
      <protection/>
    </xf>
    <xf numFmtId="194" fontId="12" fillId="2" borderId="0" xfId="23" applyNumberFormat="1" applyFont="1" applyFill="1" applyAlignment="1" applyProtection="1">
      <alignment horizontal="center"/>
      <protection/>
    </xf>
    <xf numFmtId="194" fontId="12" fillId="2" borderId="40" xfId="23" applyNumberFormat="1" applyFont="1" applyFill="1" applyBorder="1" applyAlignment="1" applyProtection="1">
      <alignment horizontal="center"/>
      <protection/>
    </xf>
    <xf numFmtId="0" fontId="28" fillId="0" borderId="51" xfId="0" applyFont="1" applyBorder="1" applyAlignment="1">
      <alignment horizontal="center"/>
    </xf>
    <xf numFmtId="2" fontId="28" fillId="0" borderId="2" xfId="0" applyNumberFormat="1" applyFont="1" applyBorder="1" applyAlignment="1">
      <alignment horizontal="center"/>
    </xf>
    <xf numFmtId="0" fontId="28" fillId="0" borderId="49" xfId="0" applyFont="1" applyBorder="1" applyAlignment="1">
      <alignment horizontal="center"/>
    </xf>
    <xf numFmtId="166" fontId="28" fillId="0" borderId="2" xfId="0" applyNumberFormat="1" applyFont="1" applyBorder="1" applyAlignment="1">
      <alignment horizontal="center"/>
    </xf>
    <xf numFmtId="3" fontId="28" fillId="0" borderId="51" xfId="0" applyNumberFormat="1" applyFont="1" applyBorder="1" applyAlignment="1">
      <alignment horizontal="center"/>
    </xf>
    <xf numFmtId="3" fontId="31" fillId="0" borderId="51" xfId="0" applyNumberFormat="1" applyFont="1" applyBorder="1" applyAlignment="1">
      <alignment horizontal="center"/>
    </xf>
    <xf numFmtId="4" fontId="28" fillId="0" borderId="2" xfId="0" applyNumberFormat="1" applyFont="1" applyBorder="1" applyAlignment="1">
      <alignment horizontal="center"/>
    </xf>
    <xf numFmtId="4" fontId="28" fillId="0" borderId="49" xfId="0" applyNumberFormat="1" applyFont="1" applyBorder="1" applyAlignment="1">
      <alignment horizontal="center"/>
    </xf>
    <xf numFmtId="4" fontId="28" fillId="0" borderId="51" xfId="0" applyNumberFormat="1" applyFont="1" applyBorder="1" applyAlignment="1">
      <alignment horizontal="center"/>
    </xf>
    <xf numFmtId="0" fontId="28" fillId="0" borderId="52" xfId="0" applyFont="1" applyBorder="1" applyAlignment="1">
      <alignment horizontal="center"/>
    </xf>
    <xf numFmtId="0" fontId="30" fillId="0" borderId="50" xfId="0" applyFont="1" applyBorder="1" applyAlignment="1">
      <alignment/>
    </xf>
    <xf numFmtId="0" fontId="28" fillId="0" borderId="0" xfId="0" applyFont="1" applyAlignment="1">
      <alignment/>
    </xf>
    <xf numFmtId="0" fontId="30" fillId="0" borderId="53" xfId="0" applyFont="1" applyBorder="1" applyAlignment="1">
      <alignment/>
    </xf>
    <xf numFmtId="0" fontId="28" fillId="0" borderId="52" xfId="0" applyFont="1" applyBorder="1" applyAlignment="1">
      <alignment/>
    </xf>
    <xf numFmtId="0" fontId="28" fillId="0" borderId="55" xfId="0" applyFont="1" applyBorder="1" applyAlignment="1">
      <alignment horizontal="center"/>
    </xf>
    <xf numFmtId="0" fontId="28" fillId="0" borderId="66" xfId="0" applyFont="1" applyBorder="1" applyAlignment="1">
      <alignment horizontal="center"/>
    </xf>
    <xf numFmtId="0" fontId="28" fillId="0" borderId="58" xfId="0" applyFont="1" applyBorder="1" applyAlignment="1">
      <alignment horizontal="center"/>
    </xf>
    <xf numFmtId="0" fontId="32" fillId="0" borderId="108" xfId="0" applyFont="1" applyBorder="1" applyAlignment="1">
      <alignment/>
    </xf>
    <xf numFmtId="0" fontId="0" fillId="0" borderId="108" xfId="0" applyBorder="1" applyAlignment="1">
      <alignment/>
    </xf>
    <xf numFmtId="0" fontId="30" fillId="0" borderId="53" xfId="0" applyFont="1" applyBorder="1" applyAlignment="1">
      <alignment horizontal="left"/>
    </xf>
    <xf numFmtId="0" fontId="30" fillId="0" borderId="55" xfId="0" applyFont="1" applyBorder="1" applyAlignment="1">
      <alignment/>
    </xf>
    <xf numFmtId="0" fontId="30" fillId="0" borderId="58" xfId="0" applyFont="1" applyBorder="1" applyAlignment="1">
      <alignment/>
    </xf>
    <xf numFmtId="0" fontId="28" fillId="0" borderId="109" xfId="0" applyFont="1" applyBorder="1" applyAlignment="1">
      <alignment horizontal="center"/>
    </xf>
    <xf numFmtId="0" fontId="28" fillId="0" borderId="108" xfId="0" applyFont="1" applyBorder="1" applyAlignment="1">
      <alignment horizontal="center"/>
    </xf>
    <xf numFmtId="0" fontId="28" fillId="0" borderId="110" xfId="0" applyFont="1" applyBorder="1" applyAlignment="1">
      <alignment horizontal="center"/>
    </xf>
    <xf numFmtId="0" fontId="30" fillId="0" borderId="53" xfId="0" applyFont="1" applyBorder="1" applyAlignment="1">
      <alignment horizontal="center"/>
    </xf>
    <xf numFmtId="1" fontId="36" fillId="0" borderId="76" xfId="0" applyNumberFormat="1" applyFont="1" applyBorder="1" applyAlignment="1">
      <alignment/>
    </xf>
    <xf numFmtId="1" fontId="36" fillId="0" borderId="89" xfId="0" applyNumberFormat="1" applyFont="1" applyBorder="1" applyAlignment="1">
      <alignment/>
    </xf>
    <xf numFmtId="1" fontId="36" fillId="0" borderId="77" xfId="0" applyNumberFormat="1" applyFont="1" applyBorder="1" applyAlignment="1">
      <alignment/>
    </xf>
    <xf numFmtId="0" fontId="37" fillId="0" borderId="55" xfId="0" applyFont="1" applyBorder="1" applyAlignment="1">
      <alignment horizontal="left"/>
    </xf>
    <xf numFmtId="0" fontId="38" fillId="0" borderId="66" xfId="0" applyFont="1" applyBorder="1" applyAlignment="1">
      <alignment horizontal="left"/>
    </xf>
    <xf numFmtId="0" fontId="38" fillId="0" borderId="58" xfId="0" applyFont="1" applyBorder="1" applyAlignment="1">
      <alignment horizontal="left"/>
    </xf>
    <xf numFmtId="1" fontId="36" fillId="0" borderId="111" xfId="0" applyNumberFormat="1" applyFont="1" applyBorder="1" applyAlignment="1">
      <alignment horizontal="center"/>
    </xf>
    <xf numFmtId="1" fontId="36" fillId="0" borderId="65" xfId="0" applyNumberFormat="1" applyFont="1" applyBorder="1" applyAlignment="1">
      <alignment horizontal="center"/>
    </xf>
    <xf numFmtId="1" fontId="36" fillId="0" borderId="77" xfId="0" applyNumberFormat="1" applyFont="1" applyBorder="1" applyAlignment="1">
      <alignment horizontal="center"/>
    </xf>
    <xf numFmtId="0" fontId="38" fillId="0" borderId="112" xfId="0" applyFont="1" applyBorder="1" applyAlignment="1">
      <alignment/>
    </xf>
    <xf numFmtId="0" fontId="38" fillId="0" borderId="77" xfId="0" applyFont="1" applyBorder="1" applyAlignment="1">
      <alignment/>
    </xf>
    <xf numFmtId="1" fontId="36" fillId="0" borderId="76" xfId="0" applyNumberFormat="1" applyFont="1" applyBorder="1" applyAlignment="1">
      <alignment horizontal="center"/>
    </xf>
    <xf numFmtId="1" fontId="36" fillId="0" borderId="89" xfId="0" applyNumberFormat="1" applyFont="1" applyBorder="1" applyAlignment="1">
      <alignment horizontal="center"/>
    </xf>
    <xf numFmtId="0" fontId="38" fillId="0" borderId="72" xfId="0" applyFont="1" applyBorder="1" applyAlignment="1">
      <alignment horizontal="center"/>
    </xf>
    <xf numFmtId="0" fontId="38" fillId="0" borderId="113" xfId="0" applyFont="1" applyBorder="1" applyAlignment="1">
      <alignment horizontal="center"/>
    </xf>
    <xf numFmtId="0" fontId="38" fillId="0" borderId="114" xfId="0" applyFont="1" applyBorder="1" applyAlignment="1">
      <alignment horizontal="center"/>
    </xf>
    <xf numFmtId="0" fontId="5" fillId="0" borderId="22" xfId="22" applyFont="1" applyBorder="1" applyProtection="1">
      <alignment/>
      <protection locked="0"/>
    </xf>
    <xf numFmtId="186" fontId="12" fillId="2" borderId="32" xfId="22" applyNumberFormat="1" applyFont="1" applyFill="1" applyBorder="1" applyAlignment="1" applyProtection="1">
      <alignment horizontal="center"/>
      <protection/>
    </xf>
    <xf numFmtId="186" fontId="12" fillId="2" borderId="0" xfId="22" applyNumberFormat="1" applyFont="1" applyFill="1" applyBorder="1" applyAlignment="1" applyProtection="1">
      <alignment horizontal="center"/>
      <protection/>
    </xf>
    <xf numFmtId="0" fontId="8" fillId="2" borderId="0" xfId="22" applyFont="1" applyFill="1" applyBorder="1" applyProtection="1">
      <alignment/>
      <protection/>
    </xf>
    <xf numFmtId="0" fontId="25" fillId="2" borderId="0" xfId="22" applyFont="1" applyFill="1" applyBorder="1" applyProtection="1">
      <alignment/>
      <protection/>
    </xf>
  </cellXfs>
  <cellStyles count="13">
    <cellStyle name="Normal" xfId="0"/>
    <cellStyle name="Comma" xfId="15"/>
    <cellStyle name="Comma [0]" xfId="16"/>
    <cellStyle name="1000-sep+,00_AVM" xfId="17"/>
    <cellStyle name="Currency [0]" xfId="18"/>
    <cellStyle name="Followed Hyperlink" xfId="19"/>
    <cellStyle name="Grøn ramme" xfId="20"/>
    <cellStyle name="Hyperlink" xfId="21"/>
    <cellStyle name="Normal_KEMIPLAN1" xfId="22"/>
    <cellStyle name="Normal-8" xfId="23"/>
    <cellStyle name="Percent" xfId="24"/>
    <cellStyle name="Rød normal" xfId="25"/>
    <cellStyle name="Currency" xfId="26"/>
  </cellStyles>
  <dxfs count="2">
    <dxf>
      <font>
        <color auto="1"/>
      </font>
      <fill>
        <patternFill>
          <bgColor rgb="FFC0C0C0"/>
        </patternFill>
      </fill>
      <border/>
    </dxf>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st.dk/"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Ark18"/>
  <dimension ref="A1:BX205"/>
  <sheetViews>
    <sheetView showGridLines="0" showZeros="0" tabSelected="1" workbookViewId="0" topLeftCell="A1">
      <pane ySplit="4" topLeftCell="BM5" activePane="bottomLeft" state="frozen"/>
      <selection pane="topLeft" activeCell="A1" sqref="A1"/>
      <selection pane="bottomLeft" activeCell="A1" sqref="A1"/>
    </sheetView>
  </sheetViews>
  <sheetFormatPr defaultColWidth="9.140625" defaultRowHeight="12.75"/>
  <cols>
    <col min="1" max="1" width="19.57421875" style="23" customWidth="1"/>
    <col min="2" max="19" width="6.57421875" style="23" customWidth="1"/>
    <col min="20" max="20" width="6.7109375" style="23" customWidth="1"/>
    <col min="21" max="21" width="8.00390625" style="23" customWidth="1"/>
    <col min="22" max="22" width="8.7109375" style="23" customWidth="1"/>
    <col min="23" max="24" width="8.00390625" style="23" customWidth="1"/>
    <col min="25" max="25" width="20.140625" style="23" customWidth="1"/>
    <col min="26" max="26" width="9.57421875" style="23" bestFit="1" customWidth="1"/>
    <col min="27" max="27" width="6.140625" style="23" customWidth="1"/>
    <col min="28" max="28" width="9.57421875" style="428" customWidth="1"/>
    <col min="29" max="29" width="11.421875" style="428" bestFit="1" customWidth="1"/>
    <col min="30" max="30" width="23.28125" style="23" customWidth="1"/>
    <col min="31" max="31" width="13.421875" style="23" customWidth="1"/>
    <col min="32" max="33" width="8.00390625" style="23" customWidth="1"/>
    <col min="34" max="34" width="9.00390625" style="23" customWidth="1"/>
    <col min="35" max="35" width="8.00390625" style="23" customWidth="1"/>
    <col min="36" max="36" width="19.28125" style="23" bestFit="1" customWidth="1"/>
    <col min="37" max="54" width="5.7109375" style="23" customWidth="1"/>
    <col min="55" max="16384" width="8.00390625" style="23" customWidth="1"/>
  </cols>
  <sheetData>
    <row r="1" spans="1:76" ht="11.25">
      <c r="A1" s="19" t="s">
        <v>50</v>
      </c>
      <c r="B1" s="20"/>
      <c r="C1" s="20"/>
      <c r="D1" s="20"/>
      <c r="E1" s="20"/>
      <c r="F1" s="20"/>
      <c r="G1" s="20"/>
      <c r="H1" s="51" t="s">
        <v>52</v>
      </c>
      <c r="I1" s="28"/>
      <c r="J1" s="28"/>
      <c r="K1" s="51" t="s">
        <v>28</v>
      </c>
      <c r="L1" s="28"/>
      <c r="M1" s="28"/>
      <c r="N1" s="28"/>
      <c r="O1" s="20"/>
      <c r="P1" s="20"/>
      <c r="Q1" s="20"/>
      <c r="R1" s="20"/>
      <c r="S1" s="20"/>
      <c r="T1" s="20"/>
      <c r="U1" s="22"/>
      <c r="V1" s="22"/>
      <c r="W1" s="22"/>
      <c r="X1" s="22"/>
      <c r="Y1" s="615" t="s">
        <v>239</v>
      </c>
      <c r="Z1" s="616"/>
      <c r="AA1" s="616"/>
      <c r="AB1" s="616"/>
      <c r="AC1" s="616"/>
      <c r="AD1" s="617"/>
      <c r="AE1" s="167" t="s">
        <v>159</v>
      </c>
      <c r="AF1" s="168"/>
      <c r="AG1" s="167" t="s">
        <v>89</v>
      </c>
      <c r="AH1" s="166" t="s">
        <v>73</v>
      </c>
      <c r="AI1" s="167"/>
      <c r="AJ1" s="169" t="s">
        <v>154</v>
      </c>
      <c r="AK1" s="169"/>
      <c r="AL1" s="169"/>
      <c r="AM1" s="169"/>
      <c r="AN1" s="169"/>
      <c r="AO1" s="169"/>
      <c r="AP1" s="169"/>
      <c r="AQ1" s="169"/>
      <c r="AR1" s="169"/>
      <c r="AS1" s="169"/>
      <c r="AT1" s="169"/>
      <c r="AU1" s="169"/>
      <c r="AV1" s="169"/>
      <c r="AW1" s="169"/>
      <c r="AX1" s="169"/>
      <c r="AY1" s="169"/>
      <c r="AZ1" s="169"/>
      <c r="BA1" s="169"/>
      <c r="BB1" s="168"/>
      <c r="BC1" s="166" t="s">
        <v>17</v>
      </c>
      <c r="BD1" s="393"/>
      <c r="BE1" s="51" t="s">
        <v>177</v>
      </c>
      <c r="BF1" s="28"/>
      <c r="BG1" s="28"/>
      <c r="BH1" s="28"/>
      <c r="BI1" s="28"/>
      <c r="BJ1" s="28"/>
      <c r="BK1" s="28"/>
      <c r="BL1" s="28"/>
      <c r="BM1" s="28"/>
      <c r="BN1" s="28"/>
      <c r="BO1" s="28"/>
      <c r="BP1" s="28"/>
      <c r="BQ1" s="28"/>
      <c r="BR1" s="28"/>
      <c r="BS1" s="28"/>
      <c r="BT1" s="28"/>
      <c r="BU1" s="28"/>
      <c r="BV1" s="28"/>
      <c r="BW1" s="28"/>
      <c r="BX1" s="289"/>
    </row>
    <row r="2" spans="1:76" ht="12.75" customHeight="1">
      <c r="A2" s="24" t="s">
        <v>51</v>
      </c>
      <c r="B2" s="25"/>
      <c r="C2" s="26"/>
      <c r="D2" s="27"/>
      <c r="E2" s="27"/>
      <c r="F2" s="27"/>
      <c r="G2" s="27"/>
      <c r="H2" s="581" t="str">
        <f>IF(N25="","Sprøjteplan ikke godkendt!","")</f>
        <v>Sprøjteplan ikke godkendt!</v>
      </c>
      <c r="I2" s="581"/>
      <c r="J2" s="581"/>
      <c r="K2" s="581"/>
      <c r="L2" s="581"/>
      <c r="M2" s="27"/>
      <c r="N2" s="27"/>
      <c r="O2" s="27"/>
      <c r="P2" s="27"/>
      <c r="Q2" s="27"/>
      <c r="R2" s="27"/>
      <c r="S2" s="189">
        <f>IF(N25&lt;&gt;"","Sprøjteplan godkendt","")</f>
      </c>
      <c r="T2" s="27"/>
      <c r="U2" s="27"/>
      <c r="V2" s="27"/>
      <c r="W2" s="27"/>
      <c r="X2" s="27"/>
      <c r="Y2" s="413"/>
      <c r="Z2" s="414" t="s">
        <v>198</v>
      </c>
      <c r="AA2" s="414" t="s">
        <v>238</v>
      </c>
      <c r="AB2" s="423" t="s">
        <v>201</v>
      </c>
      <c r="AC2" s="423" t="s">
        <v>19</v>
      </c>
      <c r="AD2" s="414" t="s">
        <v>199</v>
      </c>
      <c r="AE2" s="177"/>
      <c r="AF2" s="186"/>
      <c r="AG2" s="177"/>
      <c r="AH2" s="180"/>
      <c r="AI2" s="387"/>
      <c r="AJ2" s="179"/>
      <c r="AK2" s="179"/>
      <c r="AL2" s="179"/>
      <c r="AM2" s="179"/>
      <c r="AN2" s="179"/>
      <c r="AO2" s="179"/>
      <c r="AP2" s="179"/>
      <c r="AQ2" s="179"/>
      <c r="AR2" s="179"/>
      <c r="AS2" s="179"/>
      <c r="AT2" s="179"/>
      <c r="AU2" s="179"/>
      <c r="AV2" s="179"/>
      <c r="AW2" s="179"/>
      <c r="AX2" s="179"/>
      <c r="AY2" s="179"/>
      <c r="AZ2" s="179"/>
      <c r="BA2" s="179"/>
      <c r="BB2" s="540"/>
      <c r="BC2" s="180"/>
      <c r="BD2" s="387"/>
      <c r="BE2" s="549"/>
      <c r="BF2" s="550"/>
      <c r="BG2" s="550"/>
      <c r="BH2" s="550"/>
      <c r="BI2" s="550"/>
      <c r="BJ2" s="550"/>
      <c r="BK2" s="550"/>
      <c r="BL2" s="550"/>
      <c r="BM2" s="550"/>
      <c r="BN2" s="550"/>
      <c r="BO2" s="550"/>
      <c r="BP2" s="550"/>
      <c r="BQ2" s="550"/>
      <c r="BR2" s="550"/>
      <c r="BS2" s="550"/>
      <c r="BT2" s="550"/>
      <c r="BU2" s="550"/>
      <c r="BV2" s="550"/>
      <c r="BW2" s="551"/>
      <c r="BX2" s="289"/>
    </row>
    <row r="3" spans="1:76" ht="13.5" customHeight="1">
      <c r="A3" s="19"/>
      <c r="B3" s="588" t="s">
        <v>1</v>
      </c>
      <c r="C3" s="588"/>
      <c r="D3" s="597"/>
      <c r="E3" s="598"/>
      <c r="F3" s="598"/>
      <c r="G3" s="598"/>
      <c r="H3" s="598"/>
      <c r="I3" s="599"/>
      <c r="J3" s="30" t="s">
        <v>2</v>
      </c>
      <c r="K3" s="6"/>
      <c r="L3" s="588" t="s">
        <v>3</v>
      </c>
      <c r="M3" s="588"/>
      <c r="N3" s="600"/>
      <c r="O3" s="601"/>
      <c r="P3" s="601"/>
      <c r="Q3" s="602"/>
      <c r="R3" s="30" t="s">
        <v>4</v>
      </c>
      <c r="S3" s="6">
        <v>1</v>
      </c>
      <c r="T3" s="31"/>
      <c r="U3" s="22"/>
      <c r="V3" s="22"/>
      <c r="W3" s="22"/>
      <c r="X3" s="22"/>
      <c r="Y3" s="185" t="s">
        <v>101</v>
      </c>
      <c r="Z3" s="412"/>
      <c r="AA3" s="412"/>
      <c r="AB3" s="424" t="s">
        <v>202</v>
      </c>
      <c r="AC3" s="424" t="s">
        <v>204</v>
      </c>
      <c r="AD3" s="412"/>
      <c r="AE3" s="441" t="s">
        <v>221</v>
      </c>
      <c r="AF3" s="443" t="s">
        <v>129</v>
      </c>
      <c r="AG3" s="161" t="s">
        <v>64</v>
      </c>
      <c r="AH3" s="180" t="s">
        <v>133</v>
      </c>
      <c r="AI3" s="387"/>
      <c r="AJ3" s="179" t="str">
        <f aca="true" t="shared" si="0" ref="AJ3:AJ13">Y3</f>
        <v>HERBICIDER:</v>
      </c>
      <c r="AK3" s="181"/>
      <c r="AL3" s="181"/>
      <c r="AM3" s="181"/>
      <c r="AN3" s="181"/>
      <c r="AO3" s="181"/>
      <c r="AP3" s="181"/>
      <c r="AQ3" s="181"/>
      <c r="AR3" s="181"/>
      <c r="AS3" s="181"/>
      <c r="AT3" s="181"/>
      <c r="AU3" s="181"/>
      <c r="AV3" s="181"/>
      <c r="AW3" s="181"/>
      <c r="AX3" s="181"/>
      <c r="AY3" s="181"/>
      <c r="AZ3" s="181"/>
      <c r="BA3" s="181"/>
      <c r="BB3" s="541"/>
      <c r="BC3" s="542"/>
      <c r="BD3" s="552" t="str">
        <f>AF3</f>
        <v>Trbom</v>
      </c>
      <c r="BE3" s="553">
        <f aca="true" t="shared" si="1" ref="BE3:BN4">SUMIF(B$9,$AF3,B$5)</f>
        <v>0</v>
      </c>
      <c r="BF3" s="554">
        <f t="shared" si="1"/>
        <v>0</v>
      </c>
      <c r="BG3" s="554">
        <f t="shared" si="1"/>
        <v>0</v>
      </c>
      <c r="BH3" s="554">
        <f t="shared" si="1"/>
        <v>0</v>
      </c>
      <c r="BI3" s="554">
        <f t="shared" si="1"/>
        <v>0</v>
      </c>
      <c r="BJ3" s="554">
        <f t="shared" si="1"/>
        <v>0</v>
      </c>
      <c r="BK3" s="554">
        <f t="shared" si="1"/>
        <v>0</v>
      </c>
      <c r="BL3" s="554">
        <f t="shared" si="1"/>
        <v>0</v>
      </c>
      <c r="BM3" s="554">
        <f t="shared" si="1"/>
        <v>0</v>
      </c>
      <c r="BN3" s="554">
        <f t="shared" si="1"/>
        <v>0</v>
      </c>
      <c r="BO3" s="554">
        <f aca="true" t="shared" si="2" ref="BO3:BV4">SUMIF(L$9,$AF3,L$5)</f>
        <v>0</v>
      </c>
      <c r="BP3" s="554">
        <f t="shared" si="2"/>
        <v>0</v>
      </c>
      <c r="BQ3" s="554">
        <f t="shared" si="2"/>
        <v>0</v>
      </c>
      <c r="BR3" s="554">
        <f t="shared" si="2"/>
        <v>0</v>
      </c>
      <c r="BS3" s="554">
        <f t="shared" si="2"/>
        <v>0</v>
      </c>
      <c r="BT3" s="554">
        <f t="shared" si="2"/>
        <v>0</v>
      </c>
      <c r="BU3" s="554">
        <f t="shared" si="2"/>
        <v>0</v>
      </c>
      <c r="BV3" s="554">
        <f t="shared" si="2"/>
        <v>0</v>
      </c>
      <c r="BW3" s="555">
        <f>SUM(BE3:BV3)</f>
        <v>0</v>
      </c>
      <c r="BX3" s="289"/>
    </row>
    <row r="4" spans="1:76" ht="11.25">
      <c r="A4" s="32" t="s">
        <v>5</v>
      </c>
      <c r="B4" s="7"/>
      <c r="C4" s="8"/>
      <c r="D4" s="8"/>
      <c r="E4" s="8"/>
      <c r="F4" s="8"/>
      <c r="G4" s="8"/>
      <c r="H4" s="8"/>
      <c r="I4" s="8"/>
      <c r="J4" s="8"/>
      <c r="K4" s="8"/>
      <c r="L4" s="8"/>
      <c r="M4" s="8"/>
      <c r="N4" s="8"/>
      <c r="O4" s="8"/>
      <c r="P4" s="8"/>
      <c r="Q4" s="8"/>
      <c r="R4" s="8"/>
      <c r="S4" s="261"/>
      <c r="T4" s="22"/>
      <c r="U4" s="22"/>
      <c r="V4" s="22"/>
      <c r="W4" s="22"/>
      <c r="X4" s="22"/>
      <c r="Y4" s="170" t="s">
        <v>94</v>
      </c>
      <c r="Z4" s="418">
        <v>750</v>
      </c>
      <c r="AA4" s="418" t="s">
        <v>200</v>
      </c>
      <c r="AB4" s="464">
        <v>20</v>
      </c>
      <c r="AC4" s="418" t="s">
        <v>205</v>
      </c>
      <c r="AD4" s="416" t="s">
        <v>217</v>
      </c>
      <c r="AE4" s="441" t="s">
        <v>128</v>
      </c>
      <c r="AF4" s="443" t="s">
        <v>123</v>
      </c>
      <c r="AG4" s="161" t="s">
        <v>142</v>
      </c>
      <c r="AH4" s="180" t="s">
        <v>134</v>
      </c>
      <c r="AI4" s="543"/>
      <c r="AJ4" s="179" t="str">
        <f t="shared" si="0"/>
        <v>Eagle</v>
      </c>
      <c r="AK4" s="544">
        <f aca="true" t="shared" si="3" ref="AK4:AK51">IF(B$10=0,0,IF(B$10=$AJ4,B$21,0)+IF(B$14=$AJ4,B$22,0))</f>
        <v>0</v>
      </c>
      <c r="AL4" s="544">
        <f aca="true" t="shared" si="4" ref="AL4:AL51">IF(C$10=0,0,IF(C$10=$AJ4,C$21,0)+IF(C$14=$AJ4,C$22,0))</f>
        <v>0</v>
      </c>
      <c r="AM4" s="544">
        <f aca="true" t="shared" si="5" ref="AM4:AM51">IF(D$10=0,0,IF(D$10=$AJ4,D$21,0)+IF(D$14=$AJ4,D$22,0))</f>
        <v>0</v>
      </c>
      <c r="AN4" s="544">
        <f aca="true" t="shared" si="6" ref="AN4:AN51">IF(E$10=0,0,IF(E$10=$AJ4,E$21,0)+IF(E$14=$AJ4,E$22,0))</f>
        <v>0</v>
      </c>
      <c r="AO4" s="544">
        <f aca="true" t="shared" si="7" ref="AO4:AO51">IF(F$10=0,0,IF(F$10=$AJ4,F$21,0)+IF(F$14=$AJ4,F$22,0))</f>
        <v>0</v>
      </c>
      <c r="AP4" s="544">
        <f aca="true" t="shared" si="8" ref="AP4:AP51">IF(G$10=0,0,IF(G$10=$AJ4,G$21,0)+IF(G$14=$AJ4,G$22,0))</f>
        <v>0</v>
      </c>
      <c r="AQ4" s="544">
        <f aca="true" t="shared" si="9" ref="AQ4:AQ51">IF(H$10=0,0,IF(H$10=$AJ4,H$21,0)+IF(H$14=$AJ4,H$22,0))</f>
        <v>0</v>
      </c>
      <c r="AR4" s="544">
        <f aca="true" t="shared" si="10" ref="AR4:AR51">IF(I$10=0,0,IF(I$10=$AJ4,I$21,0)+IF(I$14=$AJ4,I$22,0))</f>
        <v>0</v>
      </c>
      <c r="AS4" s="544">
        <f aca="true" t="shared" si="11" ref="AS4:AS51">IF(J$10=0,0,IF(J$10=$AJ4,J$21,0)+IF(J$14=$AJ4,J$22,0))</f>
        <v>0</v>
      </c>
      <c r="AT4" s="544">
        <f aca="true" t="shared" si="12" ref="AT4:AT51">IF(K$10=0,0,IF(K$10=$AJ4,K$21,0)+IF(K$14=$AJ4,K$22,0))</f>
        <v>0</v>
      </c>
      <c r="AU4" s="544">
        <f aca="true" t="shared" si="13" ref="AU4:AU51">IF(L$10=0,0,IF(L$10=$AJ4,L$21,0)+IF(L$14=$AJ4,L$22,0))</f>
        <v>0</v>
      </c>
      <c r="AV4" s="544">
        <f aca="true" t="shared" si="14" ref="AV4:AV51">IF(M$10=0,0,IF(M$10=$AJ4,M$21,0)+IF(M$14=$AJ4,M$22,0))</f>
        <v>0</v>
      </c>
      <c r="AW4" s="544">
        <f aca="true" t="shared" si="15" ref="AW4:AW51">IF(N$10=0,0,IF(N$10=$AJ4,N$21,0)+IF(N$14=$AJ4,N$22,0))</f>
        <v>0</v>
      </c>
      <c r="AX4" s="544">
        <f aca="true" t="shared" si="16" ref="AX4:AX51">IF(O$10=0,0,IF(O$10=$AJ4,O$21,0)+IF(O$14=$AJ4,O$22,0))</f>
        <v>0</v>
      </c>
      <c r="AY4" s="544">
        <f aca="true" t="shared" si="17" ref="AY4:AY51">IF(P$10=0,0,IF(P$10=$AJ4,P$21,0)+IF(P$14=$AJ4,P$22,0))</f>
        <v>0</v>
      </c>
      <c r="AZ4" s="544">
        <f aca="true" t="shared" si="18" ref="AZ4:AZ51">IF(Q$10=0,0,IF(Q$10=$AJ4,Q$21,0)+IF(Q$14=$AJ4,Q$22,0))</f>
        <v>0</v>
      </c>
      <c r="BA4" s="544">
        <f aca="true" t="shared" si="19" ref="BA4:BA51">IF(R$10=0,0,IF(R$10=$AJ4,R$21,0)+IF(R$14=$AJ4,R$22,0))</f>
        <v>0</v>
      </c>
      <c r="BB4" s="544">
        <f aca="true" t="shared" si="20" ref="BB4:BB51">IF(S$10=0,0,IF(S$10=$AJ4,S$21,0)+IF(S$14=$AJ4,S$22,0))</f>
        <v>0</v>
      </c>
      <c r="BC4" s="545">
        <f>SUM(AK4:BB4)</f>
        <v>0</v>
      </c>
      <c r="BD4" s="552" t="str">
        <f aca="true" t="shared" si="21" ref="BD4:BD20">AF4</f>
        <v>ATV</v>
      </c>
      <c r="BE4" s="553">
        <f t="shared" si="1"/>
        <v>0</v>
      </c>
      <c r="BF4" s="554">
        <f t="shared" si="1"/>
        <v>0</v>
      </c>
      <c r="BG4" s="554">
        <f t="shared" si="1"/>
        <v>0</v>
      </c>
      <c r="BH4" s="554">
        <f t="shared" si="1"/>
        <v>0</v>
      </c>
      <c r="BI4" s="554">
        <f t="shared" si="1"/>
        <v>0</v>
      </c>
      <c r="BJ4" s="554">
        <f t="shared" si="1"/>
        <v>0</v>
      </c>
      <c r="BK4" s="554">
        <f t="shared" si="1"/>
        <v>0</v>
      </c>
      <c r="BL4" s="554">
        <f t="shared" si="1"/>
        <v>0</v>
      </c>
      <c r="BM4" s="554">
        <f t="shared" si="1"/>
        <v>0</v>
      </c>
      <c r="BN4" s="554">
        <f t="shared" si="1"/>
        <v>0</v>
      </c>
      <c r="BO4" s="554">
        <f t="shared" si="2"/>
        <v>0</v>
      </c>
      <c r="BP4" s="554">
        <f t="shared" si="2"/>
        <v>0</v>
      </c>
      <c r="BQ4" s="554">
        <f t="shared" si="2"/>
        <v>0</v>
      </c>
      <c r="BR4" s="554">
        <f t="shared" si="2"/>
        <v>0</v>
      </c>
      <c r="BS4" s="554">
        <f t="shared" si="2"/>
        <v>0</v>
      </c>
      <c r="BT4" s="554">
        <f t="shared" si="2"/>
        <v>0</v>
      </c>
      <c r="BU4" s="554">
        <f t="shared" si="2"/>
        <v>0</v>
      </c>
      <c r="BV4" s="554">
        <f t="shared" si="2"/>
        <v>0</v>
      </c>
      <c r="BW4" s="555">
        <f aca="true" t="shared" si="22" ref="BW4:BW20">SUM(BE4:BV4)</f>
        <v>0</v>
      </c>
      <c r="BX4" s="289"/>
    </row>
    <row r="5" spans="1:76" ht="11.25">
      <c r="A5" s="32" t="s">
        <v>6</v>
      </c>
      <c r="B5" s="11"/>
      <c r="C5" s="1"/>
      <c r="D5" s="1"/>
      <c r="E5" s="1"/>
      <c r="F5" s="1"/>
      <c r="G5" s="1"/>
      <c r="H5" s="1"/>
      <c r="I5" s="1"/>
      <c r="J5" s="1"/>
      <c r="K5" s="1"/>
      <c r="L5" s="1"/>
      <c r="M5" s="1"/>
      <c r="N5" s="1"/>
      <c r="O5" s="1"/>
      <c r="P5" s="1"/>
      <c r="Q5" s="1"/>
      <c r="R5" s="1"/>
      <c r="S5" s="196"/>
      <c r="T5" s="34">
        <f>SUM(B5:S5)</f>
        <v>0</v>
      </c>
      <c r="U5" s="29" t="s">
        <v>193</v>
      </c>
      <c r="V5" s="22"/>
      <c r="W5" s="22"/>
      <c r="X5" s="36"/>
      <c r="Y5" s="170" t="s">
        <v>106</v>
      </c>
      <c r="Z5" s="419">
        <v>100</v>
      </c>
      <c r="AA5" s="419" t="s">
        <v>200</v>
      </c>
      <c r="AB5" s="465">
        <v>1.5</v>
      </c>
      <c r="AC5" s="419" t="s">
        <v>203</v>
      </c>
      <c r="AD5" s="170"/>
      <c r="AE5" s="441" t="s">
        <v>120</v>
      </c>
      <c r="AF5" s="443" t="s">
        <v>122</v>
      </c>
      <c r="AG5" s="161" t="s">
        <v>146</v>
      </c>
      <c r="AH5" s="180" t="s">
        <v>135</v>
      </c>
      <c r="AI5" s="543"/>
      <c r="AJ5" s="179" t="str">
        <f t="shared" si="0"/>
        <v>Matri gon</v>
      </c>
      <c r="AK5" s="544">
        <f t="shared" si="3"/>
        <v>0</v>
      </c>
      <c r="AL5" s="544">
        <f t="shared" si="4"/>
        <v>0</v>
      </c>
      <c r="AM5" s="544">
        <f t="shared" si="5"/>
        <v>0</v>
      </c>
      <c r="AN5" s="544">
        <f t="shared" si="6"/>
        <v>0</v>
      </c>
      <c r="AO5" s="544">
        <f t="shared" si="7"/>
        <v>0</v>
      </c>
      <c r="AP5" s="544">
        <f t="shared" si="8"/>
        <v>0</v>
      </c>
      <c r="AQ5" s="544">
        <f t="shared" si="9"/>
        <v>0</v>
      </c>
      <c r="AR5" s="544">
        <f t="shared" si="10"/>
        <v>0</v>
      </c>
      <c r="AS5" s="544">
        <f t="shared" si="11"/>
        <v>0</v>
      </c>
      <c r="AT5" s="544">
        <f t="shared" si="12"/>
        <v>0</v>
      </c>
      <c r="AU5" s="544">
        <f t="shared" si="13"/>
        <v>0</v>
      </c>
      <c r="AV5" s="544">
        <f t="shared" si="14"/>
        <v>0</v>
      </c>
      <c r="AW5" s="544">
        <f t="shared" si="15"/>
        <v>0</v>
      </c>
      <c r="AX5" s="544">
        <f t="shared" si="16"/>
        <v>0</v>
      </c>
      <c r="AY5" s="544">
        <f t="shared" si="17"/>
        <v>0</v>
      </c>
      <c r="AZ5" s="544">
        <f t="shared" si="18"/>
        <v>0</v>
      </c>
      <c r="BA5" s="544">
        <f t="shared" si="19"/>
        <v>0</v>
      </c>
      <c r="BB5" s="544">
        <f t="shared" si="20"/>
        <v>0</v>
      </c>
      <c r="BC5" s="545">
        <f aca="true" t="shared" si="23" ref="BC5:BC45">SUM(AK5:BB5)</f>
        <v>0</v>
      </c>
      <c r="BD5" s="552" t="str">
        <f t="shared" si="21"/>
        <v>Ryg</v>
      </c>
      <c r="BE5" s="553">
        <f aca="true" t="shared" si="24" ref="BE5:BE20">SUMIF(B$9,$AF5,B$5)</f>
        <v>0</v>
      </c>
      <c r="BF5" s="554">
        <f aca="true" t="shared" si="25" ref="BF5:BF20">SUMIF(C$9,$AF5,C$5)</f>
        <v>0</v>
      </c>
      <c r="BG5" s="554">
        <f aca="true" t="shared" si="26" ref="BG5:BG20">SUMIF(D$9,$AF5,D$5)</f>
        <v>0</v>
      </c>
      <c r="BH5" s="554">
        <f aca="true" t="shared" si="27" ref="BH5:BH20">SUMIF(E$9,$AF5,E$5)</f>
        <v>0</v>
      </c>
      <c r="BI5" s="554">
        <f aca="true" t="shared" si="28" ref="BI5:BI20">SUMIF(F$9,$AF5,F$5)</f>
        <v>0</v>
      </c>
      <c r="BJ5" s="554">
        <f aca="true" t="shared" si="29" ref="BJ5:BJ20">SUMIF(G$9,$AF5,G$5)</f>
        <v>0</v>
      </c>
      <c r="BK5" s="554">
        <f aca="true" t="shared" si="30" ref="BK5:BK20">SUMIF(H$9,$AF5,H$5)</f>
        <v>0</v>
      </c>
      <c r="BL5" s="554">
        <f aca="true" t="shared" si="31" ref="BL5:BL20">SUMIF(I$9,$AF5,I$5)</f>
        <v>0</v>
      </c>
      <c r="BM5" s="554">
        <f aca="true" t="shared" si="32" ref="BM5:BM20">SUMIF(J$9,$AF5,J$5)</f>
        <v>0</v>
      </c>
      <c r="BN5" s="554">
        <f aca="true" t="shared" si="33" ref="BN5:BN20">SUMIF(K$9,$AF5,K$5)</f>
        <v>0</v>
      </c>
      <c r="BO5" s="554">
        <f aca="true" t="shared" si="34" ref="BO5:BO20">SUMIF(L$9,$AF5,L$5)</f>
        <v>0</v>
      </c>
      <c r="BP5" s="554">
        <f aca="true" t="shared" si="35" ref="BP5:BP20">SUMIF(M$9,$AF5,M$5)</f>
        <v>0</v>
      </c>
      <c r="BQ5" s="554">
        <f aca="true" t="shared" si="36" ref="BQ5:BQ20">SUMIF(N$9,$AF5,N$5)</f>
        <v>0</v>
      </c>
      <c r="BR5" s="554">
        <f aca="true" t="shared" si="37" ref="BR5:BR20">SUMIF(O$9,$AF5,O$5)</f>
        <v>0</v>
      </c>
      <c r="BS5" s="554">
        <f aca="true" t="shared" si="38" ref="BS5:BS20">SUMIF(P$9,$AF5,P$5)</f>
        <v>0</v>
      </c>
      <c r="BT5" s="554">
        <f aca="true" t="shared" si="39" ref="BT5:BT20">SUMIF(Q$9,$AF5,Q$5)</f>
        <v>0</v>
      </c>
      <c r="BU5" s="554">
        <f aca="true" t="shared" si="40" ref="BU5:BU20">SUMIF(R$9,$AF5,R$5)</f>
        <v>0</v>
      </c>
      <c r="BV5" s="554">
        <f aca="true" t="shared" si="41" ref="BV5:BV20">SUMIF(S$9,$AF5,S$5)</f>
        <v>0</v>
      </c>
      <c r="BW5" s="555">
        <f t="shared" si="22"/>
        <v>0</v>
      </c>
      <c r="BX5" s="289"/>
    </row>
    <row r="6" spans="1:76" ht="11.25">
      <c r="A6" s="32" t="s">
        <v>7</v>
      </c>
      <c r="B6" s="13"/>
      <c r="C6" s="3"/>
      <c r="D6" s="3"/>
      <c r="E6" s="3"/>
      <c r="F6" s="3"/>
      <c r="G6" s="3"/>
      <c r="H6" s="3"/>
      <c r="I6" s="3"/>
      <c r="J6" s="3"/>
      <c r="K6" s="3"/>
      <c r="L6" s="3"/>
      <c r="M6" s="3"/>
      <c r="N6" s="3"/>
      <c r="O6" s="3"/>
      <c r="P6" s="3"/>
      <c r="Q6" s="3"/>
      <c r="R6" s="3"/>
      <c r="S6" s="14"/>
      <c r="T6" s="35"/>
      <c r="U6" s="22"/>
      <c r="V6" s="22"/>
      <c r="W6" s="20"/>
      <c r="X6" s="36"/>
      <c r="Y6" s="170" t="s">
        <v>107</v>
      </c>
      <c r="Z6" s="419" t="s">
        <v>214</v>
      </c>
      <c r="AA6" s="419" t="s">
        <v>200</v>
      </c>
      <c r="AB6" s="465" t="s">
        <v>206</v>
      </c>
      <c r="AC6" s="419" t="s">
        <v>207</v>
      </c>
      <c r="AD6" s="170"/>
      <c r="AE6" s="441" t="s">
        <v>222</v>
      </c>
      <c r="AF6" s="443" t="s">
        <v>125</v>
      </c>
      <c r="AG6" s="161" t="s">
        <v>163</v>
      </c>
      <c r="AH6" s="180" t="s">
        <v>130</v>
      </c>
      <c r="AI6" s="543"/>
      <c r="AJ6" s="179" t="str">
        <f t="shared" si="0"/>
        <v>Zeppe lin</v>
      </c>
      <c r="AK6" s="544">
        <f t="shared" si="3"/>
        <v>0</v>
      </c>
      <c r="AL6" s="544">
        <f t="shared" si="4"/>
        <v>0</v>
      </c>
      <c r="AM6" s="544">
        <f t="shared" si="5"/>
        <v>0</v>
      </c>
      <c r="AN6" s="544">
        <f t="shared" si="6"/>
        <v>0</v>
      </c>
      <c r="AO6" s="544">
        <f t="shared" si="7"/>
        <v>0</v>
      </c>
      <c r="AP6" s="544">
        <f t="shared" si="8"/>
        <v>0</v>
      </c>
      <c r="AQ6" s="544">
        <f t="shared" si="9"/>
        <v>0</v>
      </c>
      <c r="AR6" s="544">
        <f t="shared" si="10"/>
        <v>0</v>
      </c>
      <c r="AS6" s="544">
        <f t="shared" si="11"/>
        <v>0</v>
      </c>
      <c r="AT6" s="544">
        <f t="shared" si="12"/>
        <v>0</v>
      </c>
      <c r="AU6" s="544">
        <f t="shared" si="13"/>
        <v>0</v>
      </c>
      <c r="AV6" s="544">
        <f t="shared" si="14"/>
        <v>0</v>
      </c>
      <c r="AW6" s="544">
        <f t="shared" si="15"/>
        <v>0</v>
      </c>
      <c r="AX6" s="544">
        <f t="shared" si="16"/>
        <v>0</v>
      </c>
      <c r="AY6" s="544">
        <f t="shared" si="17"/>
        <v>0</v>
      </c>
      <c r="AZ6" s="544">
        <f t="shared" si="18"/>
        <v>0</v>
      </c>
      <c r="BA6" s="544">
        <f t="shared" si="19"/>
        <v>0</v>
      </c>
      <c r="BB6" s="544">
        <f t="shared" si="20"/>
        <v>0</v>
      </c>
      <c r="BC6" s="545">
        <f t="shared" si="23"/>
        <v>0</v>
      </c>
      <c r="BD6" s="552" t="str">
        <f t="shared" si="21"/>
        <v>Herbi</v>
      </c>
      <c r="BE6" s="553">
        <f t="shared" si="24"/>
        <v>0</v>
      </c>
      <c r="BF6" s="554">
        <f t="shared" si="25"/>
        <v>0</v>
      </c>
      <c r="BG6" s="554">
        <f t="shared" si="26"/>
        <v>0</v>
      </c>
      <c r="BH6" s="554">
        <f t="shared" si="27"/>
        <v>0</v>
      </c>
      <c r="BI6" s="554">
        <f t="shared" si="28"/>
        <v>0</v>
      </c>
      <c r="BJ6" s="554">
        <f t="shared" si="29"/>
        <v>0</v>
      </c>
      <c r="BK6" s="554">
        <f t="shared" si="30"/>
        <v>0</v>
      </c>
      <c r="BL6" s="554">
        <f t="shared" si="31"/>
        <v>0</v>
      </c>
      <c r="BM6" s="554">
        <f t="shared" si="32"/>
        <v>0</v>
      </c>
      <c r="BN6" s="554">
        <f t="shared" si="33"/>
        <v>0</v>
      </c>
      <c r="BO6" s="554">
        <f t="shared" si="34"/>
        <v>0</v>
      </c>
      <c r="BP6" s="554">
        <f t="shared" si="35"/>
        <v>0</v>
      </c>
      <c r="BQ6" s="554">
        <f t="shared" si="36"/>
        <v>0</v>
      </c>
      <c r="BR6" s="554">
        <f t="shared" si="37"/>
        <v>0</v>
      </c>
      <c r="BS6" s="554">
        <f t="shared" si="38"/>
        <v>0</v>
      </c>
      <c r="BT6" s="554">
        <f t="shared" si="39"/>
        <v>0</v>
      </c>
      <c r="BU6" s="554">
        <f t="shared" si="40"/>
        <v>0</v>
      </c>
      <c r="BV6" s="554">
        <f t="shared" si="41"/>
        <v>0</v>
      </c>
      <c r="BW6" s="555">
        <f t="shared" si="22"/>
        <v>0</v>
      </c>
      <c r="BX6" s="289"/>
    </row>
    <row r="7" spans="1:76" ht="11.25">
      <c r="A7" s="32" t="s">
        <v>148</v>
      </c>
      <c r="B7" s="126"/>
      <c r="C7" s="127"/>
      <c r="D7" s="127"/>
      <c r="E7" s="127"/>
      <c r="F7" s="127"/>
      <c r="G7" s="127"/>
      <c r="H7" s="127"/>
      <c r="I7" s="127"/>
      <c r="J7" s="127"/>
      <c r="K7" s="127"/>
      <c r="L7" s="127"/>
      <c r="M7" s="127"/>
      <c r="N7" s="127"/>
      <c r="O7" s="127"/>
      <c r="P7" s="127"/>
      <c r="Q7" s="127"/>
      <c r="R7" s="127"/>
      <c r="S7" s="128"/>
      <c r="T7" s="37"/>
      <c r="U7" s="22"/>
      <c r="V7" s="22"/>
      <c r="W7" s="20"/>
      <c r="X7" s="36"/>
      <c r="Y7" s="170" t="s">
        <v>108</v>
      </c>
      <c r="Z7" s="419">
        <v>800</v>
      </c>
      <c r="AA7" s="419" t="s">
        <v>200</v>
      </c>
      <c r="AB7" s="465" t="s">
        <v>208</v>
      </c>
      <c r="AC7" s="419" t="s">
        <v>207</v>
      </c>
      <c r="AD7" s="170"/>
      <c r="AE7" s="441" t="s">
        <v>126</v>
      </c>
      <c r="AF7" s="443" t="s">
        <v>231</v>
      </c>
      <c r="AG7" s="161" t="s">
        <v>145</v>
      </c>
      <c r="AH7" s="180" t="s">
        <v>131</v>
      </c>
      <c r="AI7" s="543"/>
      <c r="AJ7" s="179" t="str">
        <f t="shared" si="0"/>
        <v>Kar mex</v>
      </c>
      <c r="AK7" s="544">
        <f t="shared" si="3"/>
        <v>0</v>
      </c>
      <c r="AL7" s="544">
        <f t="shared" si="4"/>
        <v>0</v>
      </c>
      <c r="AM7" s="544">
        <f t="shared" si="5"/>
        <v>0</v>
      </c>
      <c r="AN7" s="544">
        <f t="shared" si="6"/>
        <v>0</v>
      </c>
      <c r="AO7" s="544">
        <f t="shared" si="7"/>
        <v>0</v>
      </c>
      <c r="AP7" s="544">
        <f t="shared" si="8"/>
        <v>0</v>
      </c>
      <c r="AQ7" s="544">
        <f t="shared" si="9"/>
        <v>0</v>
      </c>
      <c r="AR7" s="544">
        <f t="shared" si="10"/>
        <v>0</v>
      </c>
      <c r="AS7" s="544">
        <f t="shared" si="11"/>
        <v>0</v>
      </c>
      <c r="AT7" s="544">
        <f t="shared" si="12"/>
        <v>0</v>
      </c>
      <c r="AU7" s="544">
        <f t="shared" si="13"/>
        <v>0</v>
      </c>
      <c r="AV7" s="544">
        <f t="shared" si="14"/>
        <v>0</v>
      </c>
      <c r="AW7" s="544">
        <f t="shared" si="15"/>
        <v>0</v>
      </c>
      <c r="AX7" s="544">
        <f t="shared" si="16"/>
        <v>0</v>
      </c>
      <c r="AY7" s="544">
        <f t="shared" si="17"/>
        <v>0</v>
      </c>
      <c r="AZ7" s="544">
        <f t="shared" si="18"/>
        <v>0</v>
      </c>
      <c r="BA7" s="544">
        <f t="shared" si="19"/>
        <v>0</v>
      </c>
      <c r="BB7" s="544">
        <f t="shared" si="20"/>
        <v>0</v>
      </c>
      <c r="BC7" s="545">
        <f t="shared" si="23"/>
        <v>0</v>
      </c>
      <c r="BD7" s="552" t="str">
        <f t="shared" si="21"/>
        <v>Smør *</v>
      </c>
      <c r="BE7" s="553">
        <f t="shared" si="24"/>
        <v>0</v>
      </c>
      <c r="BF7" s="554">
        <f t="shared" si="25"/>
        <v>0</v>
      </c>
      <c r="BG7" s="554">
        <f t="shared" si="26"/>
        <v>0</v>
      </c>
      <c r="BH7" s="554">
        <f t="shared" si="27"/>
        <v>0</v>
      </c>
      <c r="BI7" s="554">
        <f t="shared" si="28"/>
        <v>0</v>
      </c>
      <c r="BJ7" s="554">
        <f t="shared" si="29"/>
        <v>0</v>
      </c>
      <c r="BK7" s="554">
        <f t="shared" si="30"/>
        <v>0</v>
      </c>
      <c r="BL7" s="554">
        <f t="shared" si="31"/>
        <v>0</v>
      </c>
      <c r="BM7" s="554">
        <f t="shared" si="32"/>
        <v>0</v>
      </c>
      <c r="BN7" s="554">
        <f t="shared" si="33"/>
        <v>0</v>
      </c>
      <c r="BO7" s="554">
        <f t="shared" si="34"/>
        <v>0</v>
      </c>
      <c r="BP7" s="554">
        <f t="shared" si="35"/>
        <v>0</v>
      </c>
      <c r="BQ7" s="554">
        <f t="shared" si="36"/>
        <v>0</v>
      </c>
      <c r="BR7" s="554">
        <f t="shared" si="37"/>
        <v>0</v>
      </c>
      <c r="BS7" s="554">
        <f t="shared" si="38"/>
        <v>0</v>
      </c>
      <c r="BT7" s="554">
        <f t="shared" si="39"/>
        <v>0</v>
      </c>
      <c r="BU7" s="554">
        <f t="shared" si="40"/>
        <v>0</v>
      </c>
      <c r="BV7" s="554">
        <f t="shared" si="41"/>
        <v>0</v>
      </c>
      <c r="BW7" s="555">
        <f t="shared" si="22"/>
        <v>0</v>
      </c>
      <c r="BX7" s="289"/>
    </row>
    <row r="8" spans="1:76" ht="11.25">
      <c r="A8" s="32" t="s">
        <v>29</v>
      </c>
      <c r="B8" s="11"/>
      <c r="C8" s="2"/>
      <c r="D8" s="2"/>
      <c r="E8" s="2"/>
      <c r="F8" s="2"/>
      <c r="G8" s="2"/>
      <c r="H8" s="2"/>
      <c r="I8" s="2"/>
      <c r="J8" s="2"/>
      <c r="K8" s="2"/>
      <c r="L8" s="2"/>
      <c r="M8" s="2"/>
      <c r="N8" s="2"/>
      <c r="O8" s="2"/>
      <c r="P8" s="2"/>
      <c r="Q8" s="2"/>
      <c r="R8" s="2"/>
      <c r="S8" s="12"/>
      <c r="T8" s="37"/>
      <c r="U8" s="22"/>
      <c r="V8" s="22"/>
      <c r="W8" s="20"/>
      <c r="X8" s="36"/>
      <c r="Y8" s="170" t="s">
        <v>95</v>
      </c>
      <c r="Z8" s="419">
        <v>50</v>
      </c>
      <c r="AA8" s="419" t="s">
        <v>215</v>
      </c>
      <c r="AB8" s="465">
        <v>150</v>
      </c>
      <c r="AC8" s="419" t="s">
        <v>209</v>
      </c>
      <c r="AD8" s="170" t="s">
        <v>218</v>
      </c>
      <c r="AE8" s="441" t="s">
        <v>127</v>
      </c>
      <c r="AF8" s="482" t="s">
        <v>232</v>
      </c>
      <c r="AG8" s="161" t="s">
        <v>161</v>
      </c>
      <c r="AH8" s="180" t="s">
        <v>132</v>
      </c>
      <c r="AI8" s="543"/>
      <c r="AJ8" s="179" t="str">
        <f t="shared" si="0"/>
        <v>Primus</v>
      </c>
      <c r="AK8" s="544">
        <f t="shared" si="3"/>
        <v>0</v>
      </c>
      <c r="AL8" s="544">
        <f t="shared" si="4"/>
        <v>0</v>
      </c>
      <c r="AM8" s="544">
        <f t="shared" si="5"/>
        <v>0</v>
      </c>
      <c r="AN8" s="544">
        <f t="shared" si="6"/>
        <v>0</v>
      </c>
      <c r="AO8" s="544">
        <f t="shared" si="7"/>
        <v>0</v>
      </c>
      <c r="AP8" s="544">
        <f t="shared" si="8"/>
        <v>0</v>
      </c>
      <c r="AQ8" s="544">
        <f t="shared" si="9"/>
        <v>0</v>
      </c>
      <c r="AR8" s="544">
        <f t="shared" si="10"/>
        <v>0</v>
      </c>
      <c r="AS8" s="544">
        <f t="shared" si="11"/>
        <v>0</v>
      </c>
      <c r="AT8" s="544">
        <f t="shared" si="12"/>
        <v>0</v>
      </c>
      <c r="AU8" s="544">
        <f t="shared" si="13"/>
        <v>0</v>
      </c>
      <c r="AV8" s="544">
        <f t="shared" si="14"/>
        <v>0</v>
      </c>
      <c r="AW8" s="544">
        <f t="shared" si="15"/>
        <v>0</v>
      </c>
      <c r="AX8" s="544">
        <f t="shared" si="16"/>
        <v>0</v>
      </c>
      <c r="AY8" s="544">
        <f t="shared" si="17"/>
        <v>0</v>
      </c>
      <c r="AZ8" s="544">
        <f t="shared" si="18"/>
        <v>0</v>
      </c>
      <c r="BA8" s="544">
        <f t="shared" si="19"/>
        <v>0</v>
      </c>
      <c r="BB8" s="544">
        <f t="shared" si="20"/>
        <v>0</v>
      </c>
      <c r="BC8" s="545">
        <f t="shared" si="23"/>
        <v>0</v>
      </c>
      <c r="BD8" s="552" t="str">
        <f t="shared" si="21"/>
        <v>Pens *</v>
      </c>
      <c r="BE8" s="553">
        <f t="shared" si="24"/>
        <v>0</v>
      </c>
      <c r="BF8" s="554">
        <f t="shared" si="25"/>
        <v>0</v>
      </c>
      <c r="BG8" s="554">
        <f t="shared" si="26"/>
        <v>0</v>
      </c>
      <c r="BH8" s="554">
        <f t="shared" si="27"/>
        <v>0</v>
      </c>
      <c r="BI8" s="554">
        <f t="shared" si="28"/>
        <v>0</v>
      </c>
      <c r="BJ8" s="554">
        <f t="shared" si="29"/>
        <v>0</v>
      </c>
      <c r="BK8" s="554">
        <f t="shared" si="30"/>
        <v>0</v>
      </c>
      <c r="BL8" s="554">
        <f t="shared" si="31"/>
        <v>0</v>
      </c>
      <c r="BM8" s="554">
        <f t="shared" si="32"/>
        <v>0</v>
      </c>
      <c r="BN8" s="554">
        <f t="shared" si="33"/>
        <v>0</v>
      </c>
      <c r="BO8" s="554">
        <f t="shared" si="34"/>
        <v>0</v>
      </c>
      <c r="BP8" s="554">
        <f t="shared" si="35"/>
        <v>0</v>
      </c>
      <c r="BQ8" s="554">
        <f t="shared" si="36"/>
        <v>0</v>
      </c>
      <c r="BR8" s="554">
        <f t="shared" si="37"/>
        <v>0</v>
      </c>
      <c r="BS8" s="554">
        <f t="shared" si="38"/>
        <v>0</v>
      </c>
      <c r="BT8" s="554">
        <f t="shared" si="39"/>
        <v>0</v>
      </c>
      <c r="BU8" s="554">
        <f t="shared" si="40"/>
        <v>0</v>
      </c>
      <c r="BV8" s="554">
        <f t="shared" si="41"/>
        <v>0</v>
      </c>
      <c r="BW8" s="555">
        <f t="shared" si="22"/>
        <v>0</v>
      </c>
      <c r="BX8" s="289"/>
    </row>
    <row r="9" spans="1:76" ht="13.5" customHeight="1">
      <c r="A9" s="32" t="s">
        <v>8</v>
      </c>
      <c r="B9" s="17"/>
      <c r="C9" s="4"/>
      <c r="D9" s="4"/>
      <c r="E9" s="4"/>
      <c r="F9" s="4"/>
      <c r="G9" s="4"/>
      <c r="H9" s="4"/>
      <c r="I9" s="4"/>
      <c r="J9" s="4"/>
      <c r="K9" s="4"/>
      <c r="L9" s="4"/>
      <c r="M9" s="4"/>
      <c r="N9" s="4"/>
      <c r="O9" s="4"/>
      <c r="P9" s="4"/>
      <c r="Q9" s="4"/>
      <c r="R9" s="4"/>
      <c r="S9" s="18"/>
      <c r="T9" s="79"/>
      <c r="U9" s="22"/>
      <c r="V9" s="22"/>
      <c r="W9" s="20"/>
      <c r="X9" s="36"/>
      <c r="Y9" s="170" t="s">
        <v>109</v>
      </c>
      <c r="Z9" s="419">
        <v>125</v>
      </c>
      <c r="AA9" s="419" t="s">
        <v>215</v>
      </c>
      <c r="AB9" s="465" t="s">
        <v>210</v>
      </c>
      <c r="AC9" s="419" t="s">
        <v>203</v>
      </c>
      <c r="AD9" s="170"/>
      <c r="AE9" s="441" t="s">
        <v>121</v>
      </c>
      <c r="AF9" s="482" t="s">
        <v>124</v>
      </c>
      <c r="AG9" s="161" t="s">
        <v>143</v>
      </c>
      <c r="AH9" s="180" t="s">
        <v>136</v>
      </c>
      <c r="AI9" s="543"/>
      <c r="AJ9" s="179" t="str">
        <f t="shared" si="0"/>
        <v>Fusi lade Max</v>
      </c>
      <c r="AK9" s="544">
        <f t="shared" si="3"/>
        <v>0</v>
      </c>
      <c r="AL9" s="544">
        <f t="shared" si="4"/>
        <v>0</v>
      </c>
      <c r="AM9" s="544">
        <f t="shared" si="5"/>
        <v>0</v>
      </c>
      <c r="AN9" s="544">
        <f t="shared" si="6"/>
        <v>0</v>
      </c>
      <c r="AO9" s="544">
        <f t="shared" si="7"/>
        <v>0</v>
      </c>
      <c r="AP9" s="544">
        <f t="shared" si="8"/>
        <v>0</v>
      </c>
      <c r="AQ9" s="544">
        <f t="shared" si="9"/>
        <v>0</v>
      </c>
      <c r="AR9" s="544">
        <f t="shared" si="10"/>
        <v>0</v>
      </c>
      <c r="AS9" s="544">
        <f t="shared" si="11"/>
        <v>0</v>
      </c>
      <c r="AT9" s="544">
        <f t="shared" si="12"/>
        <v>0</v>
      </c>
      <c r="AU9" s="544">
        <f t="shared" si="13"/>
        <v>0</v>
      </c>
      <c r="AV9" s="544">
        <f t="shared" si="14"/>
        <v>0</v>
      </c>
      <c r="AW9" s="544">
        <f t="shared" si="15"/>
        <v>0</v>
      </c>
      <c r="AX9" s="544">
        <f t="shared" si="16"/>
        <v>0</v>
      </c>
      <c r="AY9" s="544">
        <f t="shared" si="17"/>
        <v>0</v>
      </c>
      <c r="AZ9" s="544">
        <f t="shared" si="18"/>
        <v>0</v>
      </c>
      <c r="BA9" s="544">
        <f t="shared" si="19"/>
        <v>0</v>
      </c>
      <c r="BB9" s="544">
        <f t="shared" si="20"/>
        <v>0</v>
      </c>
      <c r="BC9" s="545">
        <f t="shared" si="23"/>
        <v>0</v>
      </c>
      <c r="BD9" s="552" t="str">
        <f t="shared" si="21"/>
        <v>Tåge</v>
      </c>
      <c r="BE9" s="553">
        <f t="shared" si="24"/>
        <v>0</v>
      </c>
      <c r="BF9" s="554">
        <f t="shared" si="25"/>
        <v>0</v>
      </c>
      <c r="BG9" s="554">
        <f t="shared" si="26"/>
        <v>0</v>
      </c>
      <c r="BH9" s="554">
        <f t="shared" si="27"/>
        <v>0</v>
      </c>
      <c r="BI9" s="554">
        <f t="shared" si="28"/>
        <v>0</v>
      </c>
      <c r="BJ9" s="554">
        <f t="shared" si="29"/>
        <v>0</v>
      </c>
      <c r="BK9" s="554">
        <f t="shared" si="30"/>
        <v>0</v>
      </c>
      <c r="BL9" s="554">
        <f t="shared" si="31"/>
        <v>0</v>
      </c>
      <c r="BM9" s="554">
        <f t="shared" si="32"/>
        <v>0</v>
      </c>
      <c r="BN9" s="554">
        <f t="shared" si="33"/>
        <v>0</v>
      </c>
      <c r="BO9" s="554">
        <f t="shared" si="34"/>
        <v>0</v>
      </c>
      <c r="BP9" s="554">
        <f t="shared" si="35"/>
        <v>0</v>
      </c>
      <c r="BQ9" s="554">
        <f t="shared" si="36"/>
        <v>0</v>
      </c>
      <c r="BR9" s="554">
        <f t="shared" si="37"/>
        <v>0</v>
      </c>
      <c r="BS9" s="554">
        <f t="shared" si="38"/>
        <v>0</v>
      </c>
      <c r="BT9" s="554">
        <f t="shared" si="39"/>
        <v>0</v>
      </c>
      <c r="BU9" s="554">
        <f t="shared" si="40"/>
        <v>0</v>
      </c>
      <c r="BV9" s="556">
        <f t="shared" si="41"/>
        <v>0</v>
      </c>
      <c r="BW9" s="555">
        <f t="shared" si="22"/>
        <v>0</v>
      </c>
      <c r="BX9" s="289"/>
    </row>
    <row r="10" spans="1:76" ht="11.25">
      <c r="A10" s="475" t="s">
        <v>236</v>
      </c>
      <c r="B10" s="445"/>
      <c r="C10" s="446"/>
      <c r="D10" s="446"/>
      <c r="E10" s="446"/>
      <c r="F10" s="446"/>
      <c r="G10" s="446"/>
      <c r="H10" s="446"/>
      <c r="I10" s="446"/>
      <c r="J10" s="446"/>
      <c r="K10" s="446"/>
      <c r="L10" s="446"/>
      <c r="M10" s="446"/>
      <c r="N10" s="446"/>
      <c r="O10" s="446"/>
      <c r="P10" s="446"/>
      <c r="Q10" s="446"/>
      <c r="R10" s="446"/>
      <c r="S10" s="447"/>
      <c r="T10" s="37"/>
      <c r="U10" s="22"/>
      <c r="V10" s="22"/>
      <c r="W10" s="20"/>
      <c r="X10" s="36"/>
      <c r="Y10" s="170" t="s">
        <v>96</v>
      </c>
      <c r="Z10" s="419" t="s">
        <v>216</v>
      </c>
      <c r="AA10" s="419"/>
      <c r="AB10" s="465">
        <v>150</v>
      </c>
      <c r="AC10" s="419" t="s">
        <v>205</v>
      </c>
      <c r="AD10" s="170" t="s">
        <v>219</v>
      </c>
      <c r="AE10" s="161"/>
      <c r="AF10" s="683"/>
      <c r="AG10" s="161" t="s">
        <v>144</v>
      </c>
      <c r="AH10" s="180" t="s">
        <v>137</v>
      </c>
      <c r="AI10" s="543"/>
      <c r="AJ10" s="179" t="str">
        <f t="shared" si="0"/>
        <v>Logo</v>
      </c>
      <c r="AK10" s="544">
        <f t="shared" si="3"/>
        <v>0</v>
      </c>
      <c r="AL10" s="544">
        <f t="shared" si="4"/>
        <v>0</v>
      </c>
      <c r="AM10" s="544">
        <f t="shared" si="5"/>
        <v>0</v>
      </c>
      <c r="AN10" s="544">
        <f t="shared" si="6"/>
        <v>0</v>
      </c>
      <c r="AO10" s="544">
        <f t="shared" si="7"/>
        <v>0</v>
      </c>
      <c r="AP10" s="544">
        <f t="shared" si="8"/>
        <v>0</v>
      </c>
      <c r="AQ10" s="544">
        <f t="shared" si="9"/>
        <v>0</v>
      </c>
      <c r="AR10" s="544">
        <f t="shared" si="10"/>
        <v>0</v>
      </c>
      <c r="AS10" s="544">
        <f t="shared" si="11"/>
        <v>0</v>
      </c>
      <c r="AT10" s="544">
        <f t="shared" si="12"/>
        <v>0</v>
      </c>
      <c r="AU10" s="544">
        <f t="shared" si="13"/>
        <v>0</v>
      </c>
      <c r="AV10" s="544">
        <f t="shared" si="14"/>
        <v>0</v>
      </c>
      <c r="AW10" s="544">
        <f t="shared" si="15"/>
        <v>0</v>
      </c>
      <c r="AX10" s="544">
        <f t="shared" si="16"/>
        <v>0</v>
      </c>
      <c r="AY10" s="544">
        <f t="shared" si="17"/>
        <v>0</v>
      </c>
      <c r="AZ10" s="544">
        <f t="shared" si="18"/>
        <v>0</v>
      </c>
      <c r="BA10" s="544">
        <f t="shared" si="19"/>
        <v>0</v>
      </c>
      <c r="BB10" s="544">
        <f t="shared" si="20"/>
        <v>0</v>
      </c>
      <c r="BC10" s="545">
        <f t="shared" si="23"/>
        <v>0</v>
      </c>
      <c r="BD10" s="552">
        <f t="shared" si="21"/>
        <v>0</v>
      </c>
      <c r="BE10" s="553">
        <f t="shared" si="24"/>
        <v>0</v>
      </c>
      <c r="BF10" s="554">
        <f t="shared" si="25"/>
        <v>0</v>
      </c>
      <c r="BG10" s="554">
        <f t="shared" si="26"/>
        <v>0</v>
      </c>
      <c r="BH10" s="554">
        <f t="shared" si="27"/>
        <v>0</v>
      </c>
      <c r="BI10" s="554">
        <f t="shared" si="28"/>
        <v>0</v>
      </c>
      <c r="BJ10" s="554">
        <f t="shared" si="29"/>
        <v>0</v>
      </c>
      <c r="BK10" s="554">
        <f t="shared" si="30"/>
        <v>0</v>
      </c>
      <c r="BL10" s="554">
        <f t="shared" si="31"/>
        <v>0</v>
      </c>
      <c r="BM10" s="554">
        <f t="shared" si="32"/>
        <v>0</v>
      </c>
      <c r="BN10" s="554">
        <f t="shared" si="33"/>
        <v>0</v>
      </c>
      <c r="BO10" s="554">
        <f t="shared" si="34"/>
        <v>0</v>
      </c>
      <c r="BP10" s="554">
        <f t="shared" si="35"/>
        <v>0</v>
      </c>
      <c r="BQ10" s="554">
        <f t="shared" si="36"/>
        <v>0</v>
      </c>
      <c r="BR10" s="554">
        <f t="shared" si="37"/>
        <v>0</v>
      </c>
      <c r="BS10" s="554">
        <f t="shared" si="38"/>
        <v>0</v>
      </c>
      <c r="BT10" s="554">
        <f t="shared" si="39"/>
        <v>0</v>
      </c>
      <c r="BU10" s="554">
        <f t="shared" si="40"/>
        <v>0</v>
      </c>
      <c r="BV10" s="556">
        <f t="shared" si="41"/>
        <v>0</v>
      </c>
      <c r="BW10" s="555">
        <f t="shared" si="22"/>
        <v>0</v>
      </c>
      <c r="BX10" s="289"/>
    </row>
    <row r="11" spans="1:76" ht="11.25">
      <c r="A11" s="476" t="s">
        <v>223</v>
      </c>
      <c r="B11" s="499">
        <f>IF(B10="","",VLOOKUP(B10,$Y4:$AC50,4,FALSE))</f>
      </c>
      <c r="C11" s="500">
        <f aca="true" t="shared" si="42" ref="C11:S11">IF(C10="","",VLOOKUP(C10,$Y4:$AC50,4,FALSE))</f>
      </c>
      <c r="D11" s="500">
        <f t="shared" si="42"/>
      </c>
      <c r="E11" s="500">
        <f t="shared" si="42"/>
      </c>
      <c r="F11" s="500">
        <f t="shared" si="42"/>
      </c>
      <c r="G11" s="500">
        <f t="shared" si="42"/>
      </c>
      <c r="H11" s="500">
        <f t="shared" si="42"/>
      </c>
      <c r="I11" s="500">
        <f t="shared" si="42"/>
      </c>
      <c r="J11" s="500">
        <f t="shared" si="42"/>
      </c>
      <c r="K11" s="500">
        <f t="shared" si="42"/>
      </c>
      <c r="L11" s="500">
        <f t="shared" si="42"/>
      </c>
      <c r="M11" s="500">
        <f t="shared" si="42"/>
      </c>
      <c r="N11" s="500">
        <f t="shared" si="42"/>
      </c>
      <c r="O11" s="500">
        <f t="shared" si="42"/>
      </c>
      <c r="P11" s="500">
        <f t="shared" si="42"/>
      </c>
      <c r="Q11" s="500">
        <f t="shared" si="42"/>
      </c>
      <c r="R11" s="500">
        <f t="shared" si="42"/>
      </c>
      <c r="S11" s="501">
        <f t="shared" si="42"/>
      </c>
      <c r="T11" s="37"/>
      <c r="U11" s="22"/>
      <c r="V11" s="22"/>
      <c r="W11" s="20"/>
      <c r="X11" s="36"/>
      <c r="Y11" s="170" t="s">
        <v>110</v>
      </c>
      <c r="Z11" s="419">
        <v>360</v>
      </c>
      <c r="AA11" s="419" t="s">
        <v>215</v>
      </c>
      <c r="AB11" s="465" t="s">
        <v>211</v>
      </c>
      <c r="AC11" s="419" t="s">
        <v>203</v>
      </c>
      <c r="AD11" s="170"/>
      <c r="AE11" s="162"/>
      <c r="AF11" s="163"/>
      <c r="AG11" s="161" t="s">
        <v>147</v>
      </c>
      <c r="AH11" s="180" t="s">
        <v>138</v>
      </c>
      <c r="AI11" s="543"/>
      <c r="AJ11" s="179" t="str">
        <f t="shared" si="0"/>
        <v>Round up Bio</v>
      </c>
      <c r="AK11" s="544">
        <f t="shared" si="3"/>
        <v>0</v>
      </c>
      <c r="AL11" s="544">
        <f t="shared" si="4"/>
        <v>0</v>
      </c>
      <c r="AM11" s="544">
        <f t="shared" si="5"/>
        <v>0</v>
      </c>
      <c r="AN11" s="544">
        <f t="shared" si="6"/>
        <v>0</v>
      </c>
      <c r="AO11" s="544">
        <f t="shared" si="7"/>
        <v>0</v>
      </c>
      <c r="AP11" s="544">
        <f t="shared" si="8"/>
        <v>0</v>
      </c>
      <c r="AQ11" s="544">
        <f t="shared" si="9"/>
        <v>0</v>
      </c>
      <c r="AR11" s="544">
        <f t="shared" si="10"/>
        <v>0</v>
      </c>
      <c r="AS11" s="544">
        <f t="shared" si="11"/>
        <v>0</v>
      </c>
      <c r="AT11" s="544">
        <f t="shared" si="12"/>
        <v>0</v>
      </c>
      <c r="AU11" s="544">
        <f t="shared" si="13"/>
        <v>0</v>
      </c>
      <c r="AV11" s="544">
        <f t="shared" si="14"/>
        <v>0</v>
      </c>
      <c r="AW11" s="544">
        <f t="shared" si="15"/>
        <v>0</v>
      </c>
      <c r="AX11" s="544">
        <f t="shared" si="16"/>
        <v>0</v>
      </c>
      <c r="AY11" s="544">
        <f t="shared" si="17"/>
        <v>0</v>
      </c>
      <c r="AZ11" s="544">
        <f t="shared" si="18"/>
        <v>0</v>
      </c>
      <c r="BA11" s="544">
        <f t="shared" si="19"/>
        <v>0</v>
      </c>
      <c r="BB11" s="544">
        <f t="shared" si="20"/>
        <v>0</v>
      </c>
      <c r="BC11" s="545">
        <f t="shared" si="23"/>
        <v>0</v>
      </c>
      <c r="BD11" s="552">
        <f t="shared" si="21"/>
        <v>0</v>
      </c>
      <c r="BE11" s="553">
        <f t="shared" si="24"/>
        <v>0</v>
      </c>
      <c r="BF11" s="554">
        <f t="shared" si="25"/>
        <v>0</v>
      </c>
      <c r="BG11" s="554">
        <f t="shared" si="26"/>
        <v>0</v>
      </c>
      <c r="BH11" s="554">
        <f t="shared" si="27"/>
        <v>0</v>
      </c>
      <c r="BI11" s="554">
        <f t="shared" si="28"/>
        <v>0</v>
      </c>
      <c r="BJ11" s="554">
        <f t="shared" si="29"/>
        <v>0</v>
      </c>
      <c r="BK11" s="554">
        <f t="shared" si="30"/>
        <v>0</v>
      </c>
      <c r="BL11" s="554">
        <f t="shared" si="31"/>
        <v>0</v>
      </c>
      <c r="BM11" s="554">
        <f t="shared" si="32"/>
        <v>0</v>
      </c>
      <c r="BN11" s="554">
        <f t="shared" si="33"/>
        <v>0</v>
      </c>
      <c r="BO11" s="554">
        <f t="shared" si="34"/>
        <v>0</v>
      </c>
      <c r="BP11" s="554">
        <f t="shared" si="35"/>
        <v>0</v>
      </c>
      <c r="BQ11" s="554">
        <f t="shared" si="36"/>
        <v>0</v>
      </c>
      <c r="BR11" s="554">
        <f t="shared" si="37"/>
        <v>0</v>
      </c>
      <c r="BS11" s="554">
        <f t="shared" si="38"/>
        <v>0</v>
      </c>
      <c r="BT11" s="554">
        <f t="shared" si="39"/>
        <v>0</v>
      </c>
      <c r="BU11" s="554">
        <f t="shared" si="40"/>
        <v>0</v>
      </c>
      <c r="BV11" s="556">
        <f t="shared" si="41"/>
        <v>0</v>
      </c>
      <c r="BW11" s="555">
        <f t="shared" si="22"/>
        <v>0</v>
      </c>
      <c r="BX11" s="289"/>
    </row>
    <row r="12" spans="1:76" ht="11.25">
      <c r="A12" s="476" t="s">
        <v>224</v>
      </c>
      <c r="B12" s="451">
        <f>IF(B10="","",VLOOKUP(B10,$Y4:$AC50,5,FALSE))</f>
      </c>
      <c r="C12" s="452">
        <f aca="true" t="shared" si="43" ref="C12:S12">IF(C10="","",VLOOKUP(C10,$Y4:$AC50,5,FALSE))</f>
      </c>
      <c r="D12" s="452">
        <f t="shared" si="43"/>
      </c>
      <c r="E12" s="452">
        <f t="shared" si="43"/>
      </c>
      <c r="F12" s="452">
        <f t="shared" si="43"/>
      </c>
      <c r="G12" s="452">
        <f t="shared" si="43"/>
      </c>
      <c r="H12" s="452">
        <f t="shared" si="43"/>
      </c>
      <c r="I12" s="452">
        <f t="shared" si="43"/>
      </c>
      <c r="J12" s="452">
        <f t="shared" si="43"/>
      </c>
      <c r="K12" s="452">
        <f t="shared" si="43"/>
      </c>
      <c r="L12" s="452">
        <f t="shared" si="43"/>
      </c>
      <c r="M12" s="452">
        <f t="shared" si="43"/>
      </c>
      <c r="N12" s="452">
        <f t="shared" si="43"/>
      </c>
      <c r="O12" s="452">
        <f t="shared" si="43"/>
      </c>
      <c r="P12" s="452">
        <f t="shared" si="43"/>
      </c>
      <c r="Q12" s="452">
        <f t="shared" si="43"/>
      </c>
      <c r="R12" s="452">
        <f t="shared" si="43"/>
      </c>
      <c r="S12" s="453">
        <f t="shared" si="43"/>
      </c>
      <c r="T12" s="37"/>
      <c r="U12" s="22"/>
      <c r="V12" s="22"/>
      <c r="W12" s="20"/>
      <c r="X12" s="36"/>
      <c r="Y12" s="170" t="s">
        <v>111</v>
      </c>
      <c r="Z12" s="419"/>
      <c r="AA12" s="419"/>
      <c r="AB12" s="465">
        <v>1.33</v>
      </c>
      <c r="AC12" s="419" t="s">
        <v>203</v>
      </c>
      <c r="AD12" s="170"/>
      <c r="AE12" s="162"/>
      <c r="AF12" s="163"/>
      <c r="AG12" s="161" t="s">
        <v>164</v>
      </c>
      <c r="AH12" s="180" t="s">
        <v>139</v>
      </c>
      <c r="AI12" s="543"/>
      <c r="AJ12" s="179" t="str">
        <f t="shared" si="0"/>
        <v>Meta xon</v>
      </c>
      <c r="AK12" s="544">
        <f t="shared" si="3"/>
        <v>0</v>
      </c>
      <c r="AL12" s="544">
        <f t="shared" si="4"/>
        <v>0</v>
      </c>
      <c r="AM12" s="544">
        <f t="shared" si="5"/>
        <v>0</v>
      </c>
      <c r="AN12" s="544">
        <f t="shared" si="6"/>
        <v>0</v>
      </c>
      <c r="AO12" s="544">
        <f t="shared" si="7"/>
        <v>0</v>
      </c>
      <c r="AP12" s="544">
        <f t="shared" si="8"/>
        <v>0</v>
      </c>
      <c r="AQ12" s="544">
        <f t="shared" si="9"/>
        <v>0</v>
      </c>
      <c r="AR12" s="544">
        <f t="shared" si="10"/>
        <v>0</v>
      </c>
      <c r="AS12" s="544">
        <f t="shared" si="11"/>
        <v>0</v>
      </c>
      <c r="AT12" s="544">
        <f t="shared" si="12"/>
        <v>0</v>
      </c>
      <c r="AU12" s="544">
        <f t="shared" si="13"/>
        <v>0</v>
      </c>
      <c r="AV12" s="544">
        <f t="shared" si="14"/>
        <v>0</v>
      </c>
      <c r="AW12" s="544">
        <f t="shared" si="15"/>
        <v>0</v>
      </c>
      <c r="AX12" s="544">
        <f t="shared" si="16"/>
        <v>0</v>
      </c>
      <c r="AY12" s="544">
        <f t="shared" si="17"/>
        <v>0</v>
      </c>
      <c r="AZ12" s="544">
        <f t="shared" si="18"/>
        <v>0</v>
      </c>
      <c r="BA12" s="544">
        <f t="shared" si="19"/>
        <v>0</v>
      </c>
      <c r="BB12" s="544">
        <f t="shared" si="20"/>
        <v>0</v>
      </c>
      <c r="BC12" s="545">
        <f t="shared" si="23"/>
        <v>0</v>
      </c>
      <c r="BD12" s="552">
        <f t="shared" si="21"/>
        <v>0</v>
      </c>
      <c r="BE12" s="553">
        <f t="shared" si="24"/>
        <v>0</v>
      </c>
      <c r="BF12" s="554">
        <f t="shared" si="25"/>
        <v>0</v>
      </c>
      <c r="BG12" s="554">
        <f t="shared" si="26"/>
        <v>0</v>
      </c>
      <c r="BH12" s="554">
        <f t="shared" si="27"/>
        <v>0</v>
      </c>
      <c r="BI12" s="554">
        <f t="shared" si="28"/>
        <v>0</v>
      </c>
      <c r="BJ12" s="554">
        <f t="shared" si="29"/>
        <v>0</v>
      </c>
      <c r="BK12" s="554">
        <f t="shared" si="30"/>
        <v>0</v>
      </c>
      <c r="BL12" s="554">
        <f t="shared" si="31"/>
        <v>0</v>
      </c>
      <c r="BM12" s="554">
        <f t="shared" si="32"/>
        <v>0</v>
      </c>
      <c r="BN12" s="554">
        <f t="shared" si="33"/>
        <v>0</v>
      </c>
      <c r="BO12" s="554">
        <f t="shared" si="34"/>
        <v>0</v>
      </c>
      <c r="BP12" s="554">
        <f t="shared" si="35"/>
        <v>0</v>
      </c>
      <c r="BQ12" s="554">
        <f t="shared" si="36"/>
        <v>0</v>
      </c>
      <c r="BR12" s="554">
        <f t="shared" si="37"/>
        <v>0</v>
      </c>
      <c r="BS12" s="554">
        <f t="shared" si="38"/>
        <v>0</v>
      </c>
      <c r="BT12" s="554">
        <f t="shared" si="39"/>
        <v>0</v>
      </c>
      <c r="BU12" s="554">
        <f t="shared" si="40"/>
        <v>0</v>
      </c>
      <c r="BV12" s="556">
        <f t="shared" si="41"/>
        <v>0</v>
      </c>
      <c r="BW12" s="555">
        <f t="shared" si="22"/>
        <v>0</v>
      </c>
      <c r="BX12" s="289"/>
    </row>
    <row r="13" spans="1:76" ht="11.25">
      <c r="A13" s="477" t="s">
        <v>225</v>
      </c>
      <c r="B13" s="457"/>
      <c r="C13" s="458"/>
      <c r="D13" s="458"/>
      <c r="E13" s="458"/>
      <c r="F13" s="458"/>
      <c r="G13" s="458"/>
      <c r="H13" s="458"/>
      <c r="I13" s="458"/>
      <c r="J13" s="458"/>
      <c r="K13" s="458"/>
      <c r="L13" s="458"/>
      <c r="M13" s="458"/>
      <c r="N13" s="458"/>
      <c r="O13" s="458"/>
      <c r="P13" s="458"/>
      <c r="Q13" s="458"/>
      <c r="R13" s="458"/>
      <c r="S13" s="459"/>
      <c r="T13" s="37"/>
      <c r="U13" s="22"/>
      <c r="V13" s="22"/>
      <c r="W13" s="20"/>
      <c r="X13" s="36"/>
      <c r="Y13" s="170" t="s">
        <v>97</v>
      </c>
      <c r="Z13" s="419">
        <v>500</v>
      </c>
      <c r="AA13" s="419" t="s">
        <v>215</v>
      </c>
      <c r="AB13" s="465">
        <v>1</v>
      </c>
      <c r="AC13" s="419" t="s">
        <v>203</v>
      </c>
      <c r="AD13" s="170"/>
      <c r="AE13" s="162"/>
      <c r="AF13" s="163"/>
      <c r="AG13" s="161" t="s">
        <v>161</v>
      </c>
      <c r="AH13" s="180" t="s">
        <v>140</v>
      </c>
      <c r="AI13" s="543"/>
      <c r="AJ13" s="179" t="str">
        <f t="shared" si="0"/>
        <v>Kerb 500 SC</v>
      </c>
      <c r="AK13" s="544">
        <f t="shared" si="3"/>
        <v>0</v>
      </c>
      <c r="AL13" s="544">
        <f t="shared" si="4"/>
        <v>0</v>
      </c>
      <c r="AM13" s="544">
        <f t="shared" si="5"/>
        <v>0</v>
      </c>
      <c r="AN13" s="544">
        <f t="shared" si="6"/>
        <v>0</v>
      </c>
      <c r="AO13" s="544">
        <f t="shared" si="7"/>
        <v>0</v>
      </c>
      <c r="AP13" s="544">
        <f t="shared" si="8"/>
        <v>0</v>
      </c>
      <c r="AQ13" s="544">
        <f t="shared" si="9"/>
        <v>0</v>
      </c>
      <c r="AR13" s="544">
        <f t="shared" si="10"/>
        <v>0</v>
      </c>
      <c r="AS13" s="544">
        <f t="shared" si="11"/>
        <v>0</v>
      </c>
      <c r="AT13" s="544">
        <f t="shared" si="12"/>
        <v>0</v>
      </c>
      <c r="AU13" s="544">
        <f t="shared" si="13"/>
        <v>0</v>
      </c>
      <c r="AV13" s="544">
        <f t="shared" si="14"/>
        <v>0</v>
      </c>
      <c r="AW13" s="544">
        <f t="shared" si="15"/>
        <v>0</v>
      </c>
      <c r="AX13" s="544">
        <f t="shared" si="16"/>
        <v>0</v>
      </c>
      <c r="AY13" s="544">
        <f t="shared" si="17"/>
        <v>0</v>
      </c>
      <c r="AZ13" s="544">
        <f t="shared" si="18"/>
        <v>0</v>
      </c>
      <c r="BA13" s="544">
        <f t="shared" si="19"/>
        <v>0</v>
      </c>
      <c r="BB13" s="544">
        <f t="shared" si="20"/>
        <v>0</v>
      </c>
      <c r="BC13" s="545">
        <f t="shared" si="23"/>
        <v>0</v>
      </c>
      <c r="BD13" s="552">
        <f t="shared" si="21"/>
        <v>0</v>
      </c>
      <c r="BE13" s="553">
        <f t="shared" si="24"/>
        <v>0</v>
      </c>
      <c r="BF13" s="554">
        <f t="shared" si="25"/>
        <v>0</v>
      </c>
      <c r="BG13" s="554">
        <f t="shared" si="26"/>
        <v>0</v>
      </c>
      <c r="BH13" s="554">
        <f t="shared" si="27"/>
        <v>0</v>
      </c>
      <c r="BI13" s="554">
        <f t="shared" si="28"/>
        <v>0</v>
      </c>
      <c r="BJ13" s="554">
        <f t="shared" si="29"/>
        <v>0</v>
      </c>
      <c r="BK13" s="554">
        <f t="shared" si="30"/>
        <v>0</v>
      </c>
      <c r="BL13" s="554">
        <f t="shared" si="31"/>
        <v>0</v>
      </c>
      <c r="BM13" s="554">
        <f t="shared" si="32"/>
        <v>0</v>
      </c>
      <c r="BN13" s="554">
        <f t="shared" si="33"/>
        <v>0</v>
      </c>
      <c r="BO13" s="554">
        <f t="shared" si="34"/>
        <v>0</v>
      </c>
      <c r="BP13" s="554">
        <f t="shared" si="35"/>
        <v>0</v>
      </c>
      <c r="BQ13" s="554">
        <f t="shared" si="36"/>
        <v>0</v>
      </c>
      <c r="BR13" s="554">
        <f t="shared" si="37"/>
        <v>0</v>
      </c>
      <c r="BS13" s="554">
        <f t="shared" si="38"/>
        <v>0</v>
      </c>
      <c r="BT13" s="554">
        <f t="shared" si="39"/>
        <v>0</v>
      </c>
      <c r="BU13" s="554">
        <f t="shared" si="40"/>
        <v>0</v>
      </c>
      <c r="BV13" s="556">
        <f t="shared" si="41"/>
        <v>0</v>
      </c>
      <c r="BW13" s="555">
        <f t="shared" si="22"/>
        <v>0</v>
      </c>
      <c r="BX13" s="289"/>
    </row>
    <row r="14" spans="1:76" ht="11.25">
      <c r="A14" s="478" t="s">
        <v>237</v>
      </c>
      <c r="B14" s="448"/>
      <c r="C14" s="449"/>
      <c r="D14" s="449"/>
      <c r="E14" s="449"/>
      <c r="F14" s="449"/>
      <c r="G14" s="449"/>
      <c r="H14" s="449"/>
      <c r="I14" s="449"/>
      <c r="J14" s="449"/>
      <c r="K14" s="449"/>
      <c r="L14" s="449"/>
      <c r="M14" s="449"/>
      <c r="N14" s="449"/>
      <c r="O14" s="449"/>
      <c r="P14" s="449"/>
      <c r="Q14" s="449"/>
      <c r="R14" s="449"/>
      <c r="S14" s="450"/>
      <c r="T14" s="37"/>
      <c r="U14" s="22"/>
      <c r="V14" s="22"/>
      <c r="W14" s="20"/>
      <c r="X14" s="36"/>
      <c r="Y14" s="170" t="s">
        <v>98</v>
      </c>
      <c r="Z14" s="419"/>
      <c r="AA14" s="419"/>
      <c r="AB14" s="465" t="s">
        <v>227</v>
      </c>
      <c r="AC14" s="463" t="s">
        <v>203</v>
      </c>
      <c r="AD14" s="170"/>
      <c r="AE14" s="162"/>
      <c r="AF14" s="163"/>
      <c r="AG14" s="161" t="s">
        <v>165</v>
      </c>
      <c r="AH14" s="180"/>
      <c r="AI14" s="543"/>
      <c r="AJ14" s="179" t="str">
        <f aca="true" t="shared" si="44" ref="AJ14:AJ30">Y14</f>
        <v>Boxer EC</v>
      </c>
      <c r="AK14" s="544">
        <f t="shared" si="3"/>
        <v>0</v>
      </c>
      <c r="AL14" s="544">
        <f t="shared" si="4"/>
        <v>0</v>
      </c>
      <c r="AM14" s="544">
        <f t="shared" si="5"/>
        <v>0</v>
      </c>
      <c r="AN14" s="544">
        <f t="shared" si="6"/>
        <v>0</v>
      </c>
      <c r="AO14" s="544">
        <f t="shared" si="7"/>
        <v>0</v>
      </c>
      <c r="AP14" s="544">
        <f t="shared" si="8"/>
        <v>0</v>
      </c>
      <c r="AQ14" s="544">
        <f t="shared" si="9"/>
        <v>0</v>
      </c>
      <c r="AR14" s="544">
        <f t="shared" si="10"/>
        <v>0</v>
      </c>
      <c r="AS14" s="544">
        <f t="shared" si="11"/>
        <v>0</v>
      </c>
      <c r="AT14" s="544">
        <f t="shared" si="12"/>
        <v>0</v>
      </c>
      <c r="AU14" s="544">
        <f t="shared" si="13"/>
        <v>0</v>
      </c>
      <c r="AV14" s="544">
        <f t="shared" si="14"/>
        <v>0</v>
      </c>
      <c r="AW14" s="544">
        <f t="shared" si="15"/>
        <v>0</v>
      </c>
      <c r="AX14" s="544">
        <f t="shared" si="16"/>
        <v>0</v>
      </c>
      <c r="AY14" s="544">
        <f t="shared" si="17"/>
        <v>0</v>
      </c>
      <c r="AZ14" s="544">
        <f t="shared" si="18"/>
        <v>0</v>
      </c>
      <c r="BA14" s="544">
        <f t="shared" si="19"/>
        <v>0</v>
      </c>
      <c r="BB14" s="544">
        <f t="shared" si="20"/>
        <v>0</v>
      </c>
      <c r="BC14" s="545">
        <f t="shared" si="23"/>
        <v>0</v>
      </c>
      <c r="BD14" s="552">
        <f t="shared" si="21"/>
        <v>0</v>
      </c>
      <c r="BE14" s="553">
        <f t="shared" si="24"/>
        <v>0</v>
      </c>
      <c r="BF14" s="554">
        <f t="shared" si="25"/>
        <v>0</v>
      </c>
      <c r="BG14" s="554">
        <f t="shared" si="26"/>
        <v>0</v>
      </c>
      <c r="BH14" s="554">
        <f t="shared" si="27"/>
        <v>0</v>
      </c>
      <c r="BI14" s="554">
        <f t="shared" si="28"/>
        <v>0</v>
      </c>
      <c r="BJ14" s="554">
        <f t="shared" si="29"/>
        <v>0</v>
      </c>
      <c r="BK14" s="554">
        <f t="shared" si="30"/>
        <v>0</v>
      </c>
      <c r="BL14" s="554">
        <f t="shared" si="31"/>
        <v>0</v>
      </c>
      <c r="BM14" s="554">
        <f t="shared" si="32"/>
        <v>0</v>
      </c>
      <c r="BN14" s="554">
        <f t="shared" si="33"/>
        <v>0</v>
      </c>
      <c r="BO14" s="554">
        <f t="shared" si="34"/>
        <v>0</v>
      </c>
      <c r="BP14" s="554">
        <f t="shared" si="35"/>
        <v>0</v>
      </c>
      <c r="BQ14" s="554">
        <f t="shared" si="36"/>
        <v>0</v>
      </c>
      <c r="BR14" s="554">
        <f t="shared" si="37"/>
        <v>0</v>
      </c>
      <c r="BS14" s="554">
        <f t="shared" si="38"/>
        <v>0</v>
      </c>
      <c r="BT14" s="554">
        <f t="shared" si="39"/>
        <v>0</v>
      </c>
      <c r="BU14" s="554">
        <f t="shared" si="40"/>
        <v>0</v>
      </c>
      <c r="BV14" s="556">
        <f t="shared" si="41"/>
        <v>0</v>
      </c>
      <c r="BW14" s="555">
        <f t="shared" si="22"/>
        <v>0</v>
      </c>
      <c r="BX14" s="289"/>
    </row>
    <row r="15" spans="1:76" ht="11.25">
      <c r="A15" s="479" t="s">
        <v>223</v>
      </c>
      <c r="B15" s="502">
        <f>IF(B14="","",VLOOKUP(B14,$Y4:$AC50,4,FALSE))</f>
      </c>
      <c r="C15" s="503">
        <f aca="true" t="shared" si="45" ref="C15:S15">IF(C14="","",VLOOKUP(C14,$Y4:$AC50,4,FALSE))</f>
      </c>
      <c r="D15" s="503">
        <f t="shared" si="45"/>
      </c>
      <c r="E15" s="503">
        <f t="shared" si="45"/>
      </c>
      <c r="F15" s="503">
        <f t="shared" si="45"/>
      </c>
      <c r="G15" s="503">
        <f t="shared" si="45"/>
      </c>
      <c r="H15" s="503">
        <f t="shared" si="45"/>
      </c>
      <c r="I15" s="503">
        <f t="shared" si="45"/>
      </c>
      <c r="J15" s="503">
        <f t="shared" si="45"/>
      </c>
      <c r="K15" s="503">
        <f t="shared" si="45"/>
      </c>
      <c r="L15" s="503">
        <f t="shared" si="45"/>
      </c>
      <c r="M15" s="503">
        <f t="shared" si="45"/>
      </c>
      <c r="N15" s="503">
        <f t="shared" si="45"/>
      </c>
      <c r="O15" s="503">
        <f t="shared" si="45"/>
      </c>
      <c r="P15" s="503">
        <f t="shared" si="45"/>
      </c>
      <c r="Q15" s="503">
        <f t="shared" si="45"/>
      </c>
      <c r="R15" s="503">
        <f t="shared" si="45"/>
      </c>
      <c r="S15" s="504">
        <f t="shared" si="45"/>
      </c>
      <c r="T15" s="37"/>
      <c r="U15" s="22"/>
      <c r="V15" s="22"/>
      <c r="W15" s="20"/>
      <c r="X15" s="36"/>
      <c r="Y15" s="170" t="s">
        <v>99</v>
      </c>
      <c r="Z15" s="419">
        <v>250</v>
      </c>
      <c r="AA15" s="419" t="s">
        <v>200</v>
      </c>
      <c r="AB15" s="465">
        <v>30</v>
      </c>
      <c r="AC15" s="419" t="s">
        <v>205</v>
      </c>
      <c r="AD15" s="170" t="s">
        <v>218</v>
      </c>
      <c r="AE15" s="162"/>
      <c r="AF15" s="163"/>
      <c r="AG15" s="162"/>
      <c r="AH15" s="180"/>
      <c r="AI15" s="543"/>
      <c r="AJ15" s="179" t="str">
        <f t="shared" si="44"/>
        <v>Titus WSP</v>
      </c>
      <c r="AK15" s="544">
        <f t="shared" si="3"/>
        <v>0</v>
      </c>
      <c r="AL15" s="544">
        <f t="shared" si="4"/>
        <v>0</v>
      </c>
      <c r="AM15" s="544">
        <f t="shared" si="5"/>
        <v>0</v>
      </c>
      <c r="AN15" s="544">
        <f t="shared" si="6"/>
        <v>0</v>
      </c>
      <c r="AO15" s="544">
        <f t="shared" si="7"/>
        <v>0</v>
      </c>
      <c r="AP15" s="544">
        <f t="shared" si="8"/>
        <v>0</v>
      </c>
      <c r="AQ15" s="544">
        <f t="shared" si="9"/>
        <v>0</v>
      </c>
      <c r="AR15" s="544">
        <f t="shared" si="10"/>
        <v>0</v>
      </c>
      <c r="AS15" s="544">
        <f t="shared" si="11"/>
        <v>0</v>
      </c>
      <c r="AT15" s="544">
        <f t="shared" si="12"/>
        <v>0</v>
      </c>
      <c r="AU15" s="544">
        <f t="shared" si="13"/>
        <v>0</v>
      </c>
      <c r="AV15" s="544">
        <f t="shared" si="14"/>
        <v>0</v>
      </c>
      <c r="AW15" s="544">
        <f t="shared" si="15"/>
        <v>0</v>
      </c>
      <c r="AX15" s="544">
        <f t="shared" si="16"/>
        <v>0</v>
      </c>
      <c r="AY15" s="544">
        <f t="shared" si="17"/>
        <v>0</v>
      </c>
      <c r="AZ15" s="544">
        <f t="shared" si="18"/>
        <v>0</v>
      </c>
      <c r="BA15" s="544">
        <f t="shared" si="19"/>
        <v>0</v>
      </c>
      <c r="BB15" s="544">
        <f t="shared" si="20"/>
        <v>0</v>
      </c>
      <c r="BC15" s="545">
        <f t="shared" si="23"/>
        <v>0</v>
      </c>
      <c r="BD15" s="552">
        <f t="shared" si="21"/>
        <v>0</v>
      </c>
      <c r="BE15" s="553">
        <f t="shared" si="24"/>
        <v>0</v>
      </c>
      <c r="BF15" s="554">
        <f t="shared" si="25"/>
        <v>0</v>
      </c>
      <c r="BG15" s="554">
        <f t="shared" si="26"/>
        <v>0</v>
      </c>
      <c r="BH15" s="554">
        <f t="shared" si="27"/>
        <v>0</v>
      </c>
      <c r="BI15" s="554">
        <f t="shared" si="28"/>
        <v>0</v>
      </c>
      <c r="BJ15" s="554">
        <f t="shared" si="29"/>
        <v>0</v>
      </c>
      <c r="BK15" s="554">
        <f t="shared" si="30"/>
        <v>0</v>
      </c>
      <c r="BL15" s="554">
        <f t="shared" si="31"/>
        <v>0</v>
      </c>
      <c r="BM15" s="554">
        <f t="shared" si="32"/>
        <v>0</v>
      </c>
      <c r="BN15" s="554">
        <f t="shared" si="33"/>
        <v>0</v>
      </c>
      <c r="BO15" s="554">
        <f t="shared" si="34"/>
        <v>0</v>
      </c>
      <c r="BP15" s="554">
        <f t="shared" si="35"/>
        <v>0</v>
      </c>
      <c r="BQ15" s="554">
        <f t="shared" si="36"/>
        <v>0</v>
      </c>
      <c r="BR15" s="554">
        <f t="shared" si="37"/>
        <v>0</v>
      </c>
      <c r="BS15" s="554">
        <f t="shared" si="38"/>
        <v>0</v>
      </c>
      <c r="BT15" s="554">
        <f t="shared" si="39"/>
        <v>0</v>
      </c>
      <c r="BU15" s="554">
        <f t="shared" si="40"/>
        <v>0</v>
      </c>
      <c r="BV15" s="556">
        <f t="shared" si="41"/>
        <v>0</v>
      </c>
      <c r="BW15" s="555">
        <f t="shared" si="22"/>
        <v>0</v>
      </c>
      <c r="BX15" s="289"/>
    </row>
    <row r="16" spans="1:76" ht="11.25">
      <c r="A16" s="479" t="s">
        <v>224</v>
      </c>
      <c r="B16" s="454">
        <f>IF(B14="","",VLOOKUP(B14,$Y4:$AC50,5,FALSE))</f>
      </c>
      <c r="C16" s="455">
        <f aca="true" t="shared" si="46" ref="C16:S16">IF(C14="","",VLOOKUP(C14,$Y4:$AC50,5,FALSE))</f>
      </c>
      <c r="D16" s="455">
        <f t="shared" si="46"/>
      </c>
      <c r="E16" s="455">
        <f t="shared" si="46"/>
      </c>
      <c r="F16" s="455">
        <f t="shared" si="46"/>
      </c>
      <c r="G16" s="455">
        <f t="shared" si="46"/>
      </c>
      <c r="H16" s="455">
        <f t="shared" si="46"/>
      </c>
      <c r="I16" s="455">
        <f t="shared" si="46"/>
      </c>
      <c r="J16" s="455">
        <f t="shared" si="46"/>
      </c>
      <c r="K16" s="455">
        <f t="shared" si="46"/>
      </c>
      <c r="L16" s="455">
        <f t="shared" si="46"/>
      </c>
      <c r="M16" s="455">
        <f t="shared" si="46"/>
      </c>
      <c r="N16" s="455">
        <f t="shared" si="46"/>
      </c>
      <c r="O16" s="455">
        <f t="shared" si="46"/>
      </c>
      <c r="P16" s="455">
        <f t="shared" si="46"/>
      </c>
      <c r="Q16" s="455">
        <f t="shared" si="46"/>
      </c>
      <c r="R16" s="455">
        <f t="shared" si="46"/>
      </c>
      <c r="S16" s="456">
        <f t="shared" si="46"/>
      </c>
      <c r="T16" s="37"/>
      <c r="U16" s="22"/>
      <c r="V16" s="22"/>
      <c r="W16" s="20"/>
      <c r="X16" s="36"/>
      <c r="Y16" s="171" t="s">
        <v>102</v>
      </c>
      <c r="Z16" s="420"/>
      <c r="AA16" s="420"/>
      <c r="AB16" s="466"/>
      <c r="AC16" s="420"/>
      <c r="AD16" s="171"/>
      <c r="AE16" s="162"/>
      <c r="AF16" s="163"/>
      <c r="AG16" s="162"/>
      <c r="AH16" s="180"/>
      <c r="AI16" s="543"/>
      <c r="AJ16" s="179" t="str">
        <f t="shared" si="44"/>
        <v>INSEKTICIDER:</v>
      </c>
      <c r="AK16" s="544">
        <f t="shared" si="3"/>
        <v>0</v>
      </c>
      <c r="AL16" s="544">
        <f t="shared" si="4"/>
        <v>0</v>
      </c>
      <c r="AM16" s="544">
        <f t="shared" si="5"/>
        <v>0</v>
      </c>
      <c r="AN16" s="544">
        <f t="shared" si="6"/>
        <v>0</v>
      </c>
      <c r="AO16" s="544">
        <f t="shared" si="7"/>
        <v>0</v>
      </c>
      <c r="AP16" s="544">
        <f t="shared" si="8"/>
        <v>0</v>
      </c>
      <c r="AQ16" s="544">
        <f t="shared" si="9"/>
        <v>0</v>
      </c>
      <c r="AR16" s="544">
        <f t="shared" si="10"/>
        <v>0</v>
      </c>
      <c r="AS16" s="544">
        <f t="shared" si="11"/>
        <v>0</v>
      </c>
      <c r="AT16" s="544">
        <f t="shared" si="12"/>
        <v>0</v>
      </c>
      <c r="AU16" s="544">
        <f t="shared" si="13"/>
        <v>0</v>
      </c>
      <c r="AV16" s="544">
        <f t="shared" si="14"/>
        <v>0</v>
      </c>
      <c r="AW16" s="544">
        <f t="shared" si="15"/>
        <v>0</v>
      </c>
      <c r="AX16" s="544">
        <f t="shared" si="16"/>
        <v>0</v>
      </c>
      <c r="AY16" s="544">
        <f t="shared" si="17"/>
        <v>0</v>
      </c>
      <c r="AZ16" s="544">
        <f t="shared" si="18"/>
        <v>0</v>
      </c>
      <c r="BA16" s="544">
        <f t="shared" si="19"/>
        <v>0</v>
      </c>
      <c r="BB16" s="544">
        <f t="shared" si="20"/>
        <v>0</v>
      </c>
      <c r="BC16" s="545">
        <f t="shared" si="23"/>
        <v>0</v>
      </c>
      <c r="BD16" s="542">
        <f t="shared" si="21"/>
        <v>0</v>
      </c>
      <c r="BE16" s="553">
        <f t="shared" si="24"/>
        <v>0</v>
      </c>
      <c r="BF16" s="554">
        <f t="shared" si="25"/>
        <v>0</v>
      </c>
      <c r="BG16" s="554">
        <f t="shared" si="26"/>
        <v>0</v>
      </c>
      <c r="BH16" s="554">
        <f t="shared" si="27"/>
        <v>0</v>
      </c>
      <c r="BI16" s="554">
        <f t="shared" si="28"/>
        <v>0</v>
      </c>
      <c r="BJ16" s="554">
        <f t="shared" si="29"/>
        <v>0</v>
      </c>
      <c r="BK16" s="554">
        <f t="shared" si="30"/>
        <v>0</v>
      </c>
      <c r="BL16" s="554">
        <f t="shared" si="31"/>
        <v>0</v>
      </c>
      <c r="BM16" s="554">
        <f t="shared" si="32"/>
        <v>0</v>
      </c>
      <c r="BN16" s="554">
        <f t="shared" si="33"/>
        <v>0</v>
      </c>
      <c r="BO16" s="554">
        <f t="shared" si="34"/>
        <v>0</v>
      </c>
      <c r="BP16" s="554">
        <f t="shared" si="35"/>
        <v>0</v>
      </c>
      <c r="BQ16" s="554">
        <f t="shared" si="36"/>
        <v>0</v>
      </c>
      <c r="BR16" s="554">
        <f t="shared" si="37"/>
        <v>0</v>
      </c>
      <c r="BS16" s="554">
        <f t="shared" si="38"/>
        <v>0</v>
      </c>
      <c r="BT16" s="554">
        <f t="shared" si="39"/>
        <v>0</v>
      </c>
      <c r="BU16" s="554">
        <f t="shared" si="40"/>
        <v>0</v>
      </c>
      <c r="BV16" s="556">
        <f t="shared" si="41"/>
        <v>0</v>
      </c>
      <c r="BW16" s="555">
        <f t="shared" si="22"/>
        <v>0</v>
      </c>
      <c r="BX16" s="289"/>
    </row>
    <row r="17" spans="1:75" ht="11.25">
      <c r="A17" s="480" t="s">
        <v>225</v>
      </c>
      <c r="B17" s="460"/>
      <c r="C17" s="461"/>
      <c r="D17" s="461"/>
      <c r="E17" s="461"/>
      <c r="F17" s="461"/>
      <c r="G17" s="461"/>
      <c r="H17" s="461"/>
      <c r="I17" s="461"/>
      <c r="J17" s="461"/>
      <c r="K17" s="461"/>
      <c r="L17" s="461"/>
      <c r="M17" s="461"/>
      <c r="N17" s="461"/>
      <c r="O17" s="461"/>
      <c r="P17" s="461"/>
      <c r="Q17" s="461"/>
      <c r="R17" s="461"/>
      <c r="S17" s="462"/>
      <c r="T17" s="37"/>
      <c r="U17" s="22"/>
      <c r="V17" s="22"/>
      <c r="W17" s="20"/>
      <c r="X17" s="36"/>
      <c r="Y17" s="170" t="s">
        <v>100</v>
      </c>
      <c r="Z17" s="419"/>
      <c r="AA17" s="419"/>
      <c r="AB17" s="465">
        <v>0.4</v>
      </c>
      <c r="AC17" s="419" t="s">
        <v>203</v>
      </c>
      <c r="AD17" s="170"/>
      <c r="AE17" s="162"/>
      <c r="AF17" s="163"/>
      <c r="AG17" s="162"/>
      <c r="AH17" s="180"/>
      <c r="AI17" s="543"/>
      <c r="AJ17" s="179" t="str">
        <f t="shared" si="44"/>
        <v>Fastac 50</v>
      </c>
      <c r="AK17" s="544">
        <f t="shared" si="3"/>
        <v>0</v>
      </c>
      <c r="AL17" s="544">
        <f t="shared" si="4"/>
        <v>0</v>
      </c>
      <c r="AM17" s="544">
        <f t="shared" si="5"/>
        <v>0</v>
      </c>
      <c r="AN17" s="544">
        <f t="shared" si="6"/>
        <v>0</v>
      </c>
      <c r="AO17" s="544">
        <f t="shared" si="7"/>
        <v>0</v>
      </c>
      <c r="AP17" s="544">
        <f t="shared" si="8"/>
        <v>0</v>
      </c>
      <c r="AQ17" s="544">
        <f t="shared" si="9"/>
        <v>0</v>
      </c>
      <c r="AR17" s="544">
        <f t="shared" si="10"/>
        <v>0</v>
      </c>
      <c r="AS17" s="544">
        <f t="shared" si="11"/>
        <v>0</v>
      </c>
      <c r="AT17" s="544">
        <f t="shared" si="12"/>
        <v>0</v>
      </c>
      <c r="AU17" s="544">
        <f t="shared" si="13"/>
        <v>0</v>
      </c>
      <c r="AV17" s="544">
        <f t="shared" si="14"/>
        <v>0</v>
      </c>
      <c r="AW17" s="544">
        <f t="shared" si="15"/>
        <v>0</v>
      </c>
      <c r="AX17" s="544">
        <f t="shared" si="16"/>
        <v>0</v>
      </c>
      <c r="AY17" s="544">
        <f t="shared" si="17"/>
        <v>0</v>
      </c>
      <c r="AZ17" s="544">
        <f t="shared" si="18"/>
        <v>0</v>
      </c>
      <c r="BA17" s="544">
        <f t="shared" si="19"/>
        <v>0</v>
      </c>
      <c r="BB17" s="544">
        <f t="shared" si="20"/>
        <v>0</v>
      </c>
      <c r="BC17" s="545">
        <f t="shared" si="23"/>
        <v>0</v>
      </c>
      <c r="BD17" s="542">
        <f t="shared" si="21"/>
        <v>0</v>
      </c>
      <c r="BE17" s="553">
        <f t="shared" si="24"/>
        <v>0</v>
      </c>
      <c r="BF17" s="554">
        <f t="shared" si="25"/>
        <v>0</v>
      </c>
      <c r="BG17" s="554">
        <f t="shared" si="26"/>
        <v>0</v>
      </c>
      <c r="BH17" s="554">
        <f t="shared" si="27"/>
        <v>0</v>
      </c>
      <c r="BI17" s="554">
        <f t="shared" si="28"/>
        <v>0</v>
      </c>
      <c r="BJ17" s="554">
        <f t="shared" si="29"/>
        <v>0</v>
      </c>
      <c r="BK17" s="554">
        <f t="shared" si="30"/>
        <v>0</v>
      </c>
      <c r="BL17" s="554">
        <f t="shared" si="31"/>
        <v>0</v>
      </c>
      <c r="BM17" s="554">
        <f t="shared" si="32"/>
        <v>0</v>
      </c>
      <c r="BN17" s="554">
        <f t="shared" si="33"/>
        <v>0</v>
      </c>
      <c r="BO17" s="554">
        <f t="shared" si="34"/>
        <v>0</v>
      </c>
      <c r="BP17" s="554">
        <f t="shared" si="35"/>
        <v>0</v>
      </c>
      <c r="BQ17" s="554">
        <f t="shared" si="36"/>
        <v>0</v>
      </c>
      <c r="BR17" s="554">
        <f t="shared" si="37"/>
        <v>0</v>
      </c>
      <c r="BS17" s="554">
        <f t="shared" si="38"/>
        <v>0</v>
      </c>
      <c r="BT17" s="554">
        <f t="shared" si="39"/>
        <v>0</v>
      </c>
      <c r="BU17" s="554">
        <f t="shared" si="40"/>
        <v>0</v>
      </c>
      <c r="BV17" s="556">
        <f t="shared" si="41"/>
        <v>0</v>
      </c>
      <c r="BW17" s="555">
        <f t="shared" si="22"/>
        <v>0</v>
      </c>
    </row>
    <row r="18" spans="1:75" ht="11.25">
      <c r="A18" s="32" t="s">
        <v>9</v>
      </c>
      <c r="B18" s="134"/>
      <c r="C18" s="135"/>
      <c r="D18" s="135"/>
      <c r="E18" s="135"/>
      <c r="F18" s="135"/>
      <c r="G18" s="135"/>
      <c r="H18" s="135"/>
      <c r="I18" s="135"/>
      <c r="J18" s="135"/>
      <c r="K18" s="135"/>
      <c r="L18" s="135"/>
      <c r="M18" s="135"/>
      <c r="N18" s="135"/>
      <c r="O18" s="135"/>
      <c r="P18" s="135"/>
      <c r="Q18" s="135"/>
      <c r="R18" s="135"/>
      <c r="S18" s="136"/>
      <c r="T18" s="22"/>
      <c r="U18" s="22"/>
      <c r="V18" s="22"/>
      <c r="W18" s="20"/>
      <c r="X18" s="20"/>
      <c r="Y18" s="170" t="s">
        <v>103</v>
      </c>
      <c r="Z18" s="419"/>
      <c r="AA18" s="419"/>
      <c r="AB18" s="465">
        <v>3</v>
      </c>
      <c r="AC18" s="419" t="s">
        <v>203</v>
      </c>
      <c r="AD18" s="170" t="s">
        <v>218</v>
      </c>
      <c r="AE18" s="162"/>
      <c r="AF18" s="109"/>
      <c r="AG18" s="161"/>
      <c r="AH18" s="180" t="s">
        <v>141</v>
      </c>
      <c r="AI18" s="543"/>
      <c r="AJ18" s="179" t="str">
        <f t="shared" si="44"/>
        <v>Dipel ES</v>
      </c>
      <c r="AK18" s="544">
        <f t="shared" si="3"/>
        <v>0</v>
      </c>
      <c r="AL18" s="544">
        <f t="shared" si="4"/>
        <v>0</v>
      </c>
      <c r="AM18" s="544">
        <f t="shared" si="5"/>
        <v>0</v>
      </c>
      <c r="AN18" s="544">
        <f t="shared" si="6"/>
        <v>0</v>
      </c>
      <c r="AO18" s="544">
        <f t="shared" si="7"/>
        <v>0</v>
      </c>
      <c r="AP18" s="544">
        <f t="shared" si="8"/>
        <v>0</v>
      </c>
      <c r="AQ18" s="544">
        <f t="shared" si="9"/>
        <v>0</v>
      </c>
      <c r="AR18" s="544">
        <f t="shared" si="10"/>
        <v>0</v>
      </c>
      <c r="AS18" s="544">
        <f t="shared" si="11"/>
        <v>0</v>
      </c>
      <c r="AT18" s="544">
        <f t="shared" si="12"/>
        <v>0</v>
      </c>
      <c r="AU18" s="544">
        <f t="shared" si="13"/>
        <v>0</v>
      </c>
      <c r="AV18" s="544">
        <f t="shared" si="14"/>
        <v>0</v>
      </c>
      <c r="AW18" s="544">
        <f t="shared" si="15"/>
        <v>0</v>
      </c>
      <c r="AX18" s="544">
        <f t="shared" si="16"/>
        <v>0</v>
      </c>
      <c r="AY18" s="544">
        <f t="shared" si="17"/>
        <v>0</v>
      </c>
      <c r="AZ18" s="544">
        <f t="shared" si="18"/>
        <v>0</v>
      </c>
      <c r="BA18" s="544">
        <f t="shared" si="19"/>
        <v>0</v>
      </c>
      <c r="BB18" s="544">
        <f t="shared" si="20"/>
        <v>0</v>
      </c>
      <c r="BC18" s="545">
        <f t="shared" si="23"/>
        <v>0</v>
      </c>
      <c r="BD18" s="542">
        <f t="shared" si="21"/>
        <v>0</v>
      </c>
      <c r="BE18" s="553">
        <f t="shared" si="24"/>
        <v>0</v>
      </c>
      <c r="BF18" s="554">
        <f t="shared" si="25"/>
        <v>0</v>
      </c>
      <c r="BG18" s="554">
        <f t="shared" si="26"/>
        <v>0</v>
      </c>
      <c r="BH18" s="554">
        <f t="shared" si="27"/>
        <v>0</v>
      </c>
      <c r="BI18" s="554">
        <f t="shared" si="28"/>
        <v>0</v>
      </c>
      <c r="BJ18" s="554">
        <f t="shared" si="29"/>
        <v>0</v>
      </c>
      <c r="BK18" s="554">
        <f t="shared" si="30"/>
        <v>0</v>
      </c>
      <c r="BL18" s="554">
        <f t="shared" si="31"/>
        <v>0</v>
      </c>
      <c r="BM18" s="554">
        <f t="shared" si="32"/>
        <v>0</v>
      </c>
      <c r="BN18" s="554">
        <f t="shared" si="33"/>
        <v>0</v>
      </c>
      <c r="BO18" s="554">
        <f t="shared" si="34"/>
        <v>0</v>
      </c>
      <c r="BP18" s="554">
        <f t="shared" si="35"/>
        <v>0</v>
      </c>
      <c r="BQ18" s="554">
        <f t="shared" si="36"/>
        <v>0</v>
      </c>
      <c r="BR18" s="554">
        <f t="shared" si="37"/>
        <v>0</v>
      </c>
      <c r="BS18" s="554">
        <f t="shared" si="38"/>
        <v>0</v>
      </c>
      <c r="BT18" s="554">
        <f t="shared" si="39"/>
        <v>0</v>
      </c>
      <c r="BU18" s="554">
        <f t="shared" si="40"/>
        <v>0</v>
      </c>
      <c r="BV18" s="556">
        <f t="shared" si="41"/>
        <v>0</v>
      </c>
      <c r="BW18" s="555">
        <f t="shared" si="22"/>
        <v>0</v>
      </c>
    </row>
    <row r="19" spans="1:75" ht="12.75" customHeight="1">
      <c r="A19" s="19"/>
      <c r="B19" s="580">
        <f>IF(OR(Y53=TRUE,Y54=TRUE),"* Enkelttræbehandling - dosering vil afhænge af plantetal","")</f>
      </c>
      <c r="C19" s="580"/>
      <c r="D19" s="580"/>
      <c r="E19" s="580"/>
      <c r="F19" s="580"/>
      <c r="G19" s="580"/>
      <c r="H19" s="580"/>
      <c r="I19" s="580"/>
      <c r="J19" s="580"/>
      <c r="K19" s="580"/>
      <c r="L19" s="580"/>
      <c r="M19" s="580"/>
      <c r="N19" s="580"/>
      <c r="O19" s="580"/>
      <c r="P19" s="580"/>
      <c r="Q19" s="580"/>
      <c r="R19" s="580"/>
      <c r="S19" s="580"/>
      <c r="T19" s="32"/>
      <c r="U19" s="22"/>
      <c r="V19" s="22"/>
      <c r="W19" s="20"/>
      <c r="X19" s="36"/>
      <c r="Y19" s="170" t="s">
        <v>119</v>
      </c>
      <c r="Z19" s="419"/>
      <c r="AA19" s="419"/>
      <c r="AB19" s="465" t="s">
        <v>212</v>
      </c>
      <c r="AC19" s="419" t="s">
        <v>203</v>
      </c>
      <c r="AD19" s="170"/>
      <c r="AE19" s="162"/>
      <c r="AF19" s="109"/>
      <c r="AG19" s="164"/>
      <c r="AH19" s="182">
        <v>1</v>
      </c>
      <c r="AI19" s="543"/>
      <c r="AJ19" s="179" t="str">
        <f t="shared" si="44"/>
        <v>Cyperb / Cyper methrin</v>
      </c>
      <c r="AK19" s="544">
        <f t="shared" si="3"/>
        <v>0</v>
      </c>
      <c r="AL19" s="544">
        <f t="shared" si="4"/>
        <v>0</v>
      </c>
      <c r="AM19" s="544">
        <f t="shared" si="5"/>
        <v>0</v>
      </c>
      <c r="AN19" s="544">
        <f t="shared" si="6"/>
        <v>0</v>
      </c>
      <c r="AO19" s="544">
        <f t="shared" si="7"/>
        <v>0</v>
      </c>
      <c r="AP19" s="544">
        <f t="shared" si="8"/>
        <v>0</v>
      </c>
      <c r="AQ19" s="544">
        <f t="shared" si="9"/>
        <v>0</v>
      </c>
      <c r="AR19" s="544">
        <f t="shared" si="10"/>
        <v>0</v>
      </c>
      <c r="AS19" s="544">
        <f t="shared" si="11"/>
        <v>0</v>
      </c>
      <c r="AT19" s="544">
        <f t="shared" si="12"/>
        <v>0</v>
      </c>
      <c r="AU19" s="544">
        <f t="shared" si="13"/>
        <v>0</v>
      </c>
      <c r="AV19" s="544">
        <f t="shared" si="14"/>
        <v>0</v>
      </c>
      <c r="AW19" s="544">
        <f t="shared" si="15"/>
        <v>0</v>
      </c>
      <c r="AX19" s="544">
        <f t="shared" si="16"/>
        <v>0</v>
      </c>
      <c r="AY19" s="544">
        <f t="shared" si="17"/>
        <v>0</v>
      </c>
      <c r="AZ19" s="544">
        <f t="shared" si="18"/>
        <v>0</v>
      </c>
      <c r="BA19" s="544">
        <f t="shared" si="19"/>
        <v>0</v>
      </c>
      <c r="BB19" s="544">
        <f t="shared" si="20"/>
        <v>0</v>
      </c>
      <c r="BC19" s="545">
        <f t="shared" si="23"/>
        <v>0</v>
      </c>
      <c r="BD19" s="542">
        <f t="shared" si="21"/>
        <v>0</v>
      </c>
      <c r="BE19" s="553">
        <f t="shared" si="24"/>
        <v>0</v>
      </c>
      <c r="BF19" s="554">
        <f t="shared" si="25"/>
        <v>0</v>
      </c>
      <c r="BG19" s="554">
        <f t="shared" si="26"/>
        <v>0</v>
      </c>
      <c r="BH19" s="554">
        <f t="shared" si="27"/>
        <v>0</v>
      </c>
      <c r="BI19" s="554">
        <f t="shared" si="28"/>
        <v>0</v>
      </c>
      <c r="BJ19" s="554">
        <f t="shared" si="29"/>
        <v>0</v>
      </c>
      <c r="BK19" s="554">
        <f t="shared" si="30"/>
        <v>0</v>
      </c>
      <c r="BL19" s="554">
        <f t="shared" si="31"/>
        <v>0</v>
      </c>
      <c r="BM19" s="554">
        <f t="shared" si="32"/>
        <v>0</v>
      </c>
      <c r="BN19" s="554">
        <f t="shared" si="33"/>
        <v>0</v>
      </c>
      <c r="BO19" s="554">
        <f t="shared" si="34"/>
        <v>0</v>
      </c>
      <c r="BP19" s="554">
        <f t="shared" si="35"/>
        <v>0</v>
      </c>
      <c r="BQ19" s="554">
        <f t="shared" si="36"/>
        <v>0</v>
      </c>
      <c r="BR19" s="554">
        <f t="shared" si="37"/>
        <v>0</v>
      </c>
      <c r="BS19" s="554">
        <f t="shared" si="38"/>
        <v>0</v>
      </c>
      <c r="BT19" s="554">
        <f t="shared" si="39"/>
        <v>0</v>
      </c>
      <c r="BU19" s="554">
        <f t="shared" si="40"/>
        <v>0</v>
      </c>
      <c r="BV19" s="556">
        <f t="shared" si="41"/>
        <v>0</v>
      </c>
      <c r="BW19" s="555">
        <f t="shared" si="22"/>
        <v>0</v>
      </c>
    </row>
    <row r="20" spans="1:75" ht="11.25">
      <c r="A20" s="19" t="s">
        <v>10</v>
      </c>
      <c r="B20" s="68"/>
      <c r="C20" s="68"/>
      <c r="D20" s="68"/>
      <c r="E20" s="68"/>
      <c r="F20" s="68"/>
      <c r="G20" s="68"/>
      <c r="H20" s="76"/>
      <c r="I20" s="22"/>
      <c r="J20" s="76"/>
      <c r="K20" s="76"/>
      <c r="L20" s="76"/>
      <c r="M20" s="76"/>
      <c r="N20" s="68"/>
      <c r="O20" s="68"/>
      <c r="P20" s="68"/>
      <c r="Q20" s="68"/>
      <c r="R20" s="68"/>
      <c r="S20" s="68"/>
      <c r="T20" s="32"/>
      <c r="U20" s="22"/>
      <c r="V20" s="22"/>
      <c r="W20" s="20"/>
      <c r="X20" s="36"/>
      <c r="Y20" s="170" t="s">
        <v>112</v>
      </c>
      <c r="Z20" s="421"/>
      <c r="AA20" s="421"/>
      <c r="AB20" s="467" t="s">
        <v>228</v>
      </c>
      <c r="AC20" s="421" t="s">
        <v>203</v>
      </c>
      <c r="AD20" s="170" t="s">
        <v>220</v>
      </c>
      <c r="AE20" s="415"/>
      <c r="AF20" s="110"/>
      <c r="AG20" s="165"/>
      <c r="AH20" s="182">
        <v>2</v>
      </c>
      <c r="AI20" s="543"/>
      <c r="AJ20" s="179" t="str">
        <f t="shared" si="44"/>
        <v>Sumi - Alpha EW</v>
      </c>
      <c r="AK20" s="544">
        <f t="shared" si="3"/>
        <v>0</v>
      </c>
      <c r="AL20" s="544">
        <f t="shared" si="4"/>
        <v>0</v>
      </c>
      <c r="AM20" s="544">
        <f t="shared" si="5"/>
        <v>0</v>
      </c>
      <c r="AN20" s="544">
        <f t="shared" si="6"/>
        <v>0</v>
      </c>
      <c r="AO20" s="544">
        <f t="shared" si="7"/>
        <v>0</v>
      </c>
      <c r="AP20" s="544">
        <f t="shared" si="8"/>
        <v>0</v>
      </c>
      <c r="AQ20" s="544">
        <f t="shared" si="9"/>
        <v>0</v>
      </c>
      <c r="AR20" s="544">
        <f t="shared" si="10"/>
        <v>0</v>
      </c>
      <c r="AS20" s="544">
        <f t="shared" si="11"/>
        <v>0</v>
      </c>
      <c r="AT20" s="544">
        <f t="shared" si="12"/>
        <v>0</v>
      </c>
      <c r="AU20" s="544">
        <f t="shared" si="13"/>
        <v>0</v>
      </c>
      <c r="AV20" s="544">
        <f t="shared" si="14"/>
        <v>0</v>
      </c>
      <c r="AW20" s="544">
        <f t="shared" si="15"/>
        <v>0</v>
      </c>
      <c r="AX20" s="544">
        <f t="shared" si="16"/>
        <v>0</v>
      </c>
      <c r="AY20" s="544">
        <f t="shared" si="17"/>
        <v>0</v>
      </c>
      <c r="AZ20" s="544">
        <f t="shared" si="18"/>
        <v>0</v>
      </c>
      <c r="BA20" s="544">
        <f t="shared" si="19"/>
        <v>0</v>
      </c>
      <c r="BB20" s="544">
        <f t="shared" si="20"/>
        <v>0</v>
      </c>
      <c r="BC20" s="545">
        <f t="shared" si="23"/>
        <v>0</v>
      </c>
      <c r="BD20" s="542">
        <f t="shared" si="21"/>
        <v>0</v>
      </c>
      <c r="BE20" s="553">
        <f t="shared" si="24"/>
        <v>0</v>
      </c>
      <c r="BF20" s="554">
        <f t="shared" si="25"/>
        <v>0</v>
      </c>
      <c r="BG20" s="554">
        <f t="shared" si="26"/>
        <v>0</v>
      </c>
      <c r="BH20" s="554">
        <f t="shared" si="27"/>
        <v>0</v>
      </c>
      <c r="BI20" s="554">
        <f t="shared" si="28"/>
        <v>0</v>
      </c>
      <c r="BJ20" s="554">
        <f t="shared" si="29"/>
        <v>0</v>
      </c>
      <c r="BK20" s="554">
        <f t="shared" si="30"/>
        <v>0</v>
      </c>
      <c r="BL20" s="554">
        <f t="shared" si="31"/>
        <v>0</v>
      </c>
      <c r="BM20" s="554">
        <f t="shared" si="32"/>
        <v>0</v>
      </c>
      <c r="BN20" s="554">
        <f t="shared" si="33"/>
        <v>0</v>
      </c>
      <c r="BO20" s="554">
        <f t="shared" si="34"/>
        <v>0</v>
      </c>
      <c r="BP20" s="554">
        <f t="shared" si="35"/>
        <v>0</v>
      </c>
      <c r="BQ20" s="554">
        <f t="shared" si="36"/>
        <v>0</v>
      </c>
      <c r="BR20" s="554">
        <f t="shared" si="37"/>
        <v>0</v>
      </c>
      <c r="BS20" s="554">
        <f t="shared" si="38"/>
        <v>0</v>
      </c>
      <c r="BT20" s="554">
        <f t="shared" si="39"/>
        <v>0</v>
      </c>
      <c r="BU20" s="554">
        <f t="shared" si="40"/>
        <v>0</v>
      </c>
      <c r="BV20" s="556">
        <f t="shared" si="41"/>
        <v>0</v>
      </c>
      <c r="BW20" s="555">
        <f t="shared" si="22"/>
        <v>0</v>
      </c>
    </row>
    <row r="21" spans="1:75" ht="11.25">
      <c r="A21" s="19" t="s">
        <v>258</v>
      </c>
      <c r="B21" s="486">
        <f aca="true" t="shared" si="47" ref="B21:S21">IF(B$5=0,"",B5*B13)</f>
      </c>
      <c r="C21" s="487">
        <f t="shared" si="47"/>
      </c>
      <c r="D21" s="487">
        <f t="shared" si="47"/>
      </c>
      <c r="E21" s="487">
        <f t="shared" si="47"/>
      </c>
      <c r="F21" s="487">
        <f t="shared" si="47"/>
      </c>
      <c r="G21" s="487">
        <f t="shared" si="47"/>
      </c>
      <c r="H21" s="487">
        <f t="shared" si="47"/>
      </c>
      <c r="I21" s="487">
        <f t="shared" si="47"/>
      </c>
      <c r="J21" s="487">
        <f t="shared" si="47"/>
      </c>
      <c r="K21" s="487">
        <f t="shared" si="47"/>
      </c>
      <c r="L21" s="487">
        <f t="shared" si="47"/>
      </c>
      <c r="M21" s="487">
        <f t="shared" si="47"/>
      </c>
      <c r="N21" s="487">
        <f t="shared" si="47"/>
      </c>
      <c r="O21" s="487">
        <f t="shared" si="47"/>
      </c>
      <c r="P21" s="487">
        <f t="shared" si="47"/>
      </c>
      <c r="Q21" s="487">
        <f t="shared" si="47"/>
      </c>
      <c r="R21" s="487">
        <f t="shared" si="47"/>
      </c>
      <c r="S21" s="488">
        <f t="shared" si="47"/>
      </c>
      <c r="T21" s="158"/>
      <c r="U21" s="22"/>
      <c r="V21" s="22"/>
      <c r="W21" s="20"/>
      <c r="X21" s="36"/>
      <c r="Y21" s="170" t="s">
        <v>104</v>
      </c>
      <c r="Z21" s="421"/>
      <c r="AA21" s="421"/>
      <c r="AB21" s="467" t="s">
        <v>213</v>
      </c>
      <c r="AC21" s="421" t="s">
        <v>207</v>
      </c>
      <c r="AD21" s="170"/>
      <c r="AE21" s="472" t="s">
        <v>233</v>
      </c>
      <c r="AF21" s="20"/>
      <c r="AG21" s="36"/>
      <c r="AH21" s="182">
        <v>3</v>
      </c>
      <c r="AI21" s="543"/>
      <c r="AJ21" s="179" t="str">
        <f t="shared" si="44"/>
        <v>Karate 2,5 WG</v>
      </c>
      <c r="AK21" s="544">
        <f t="shared" si="3"/>
        <v>0</v>
      </c>
      <c r="AL21" s="544">
        <f t="shared" si="4"/>
        <v>0</v>
      </c>
      <c r="AM21" s="544">
        <f t="shared" si="5"/>
        <v>0</v>
      </c>
      <c r="AN21" s="544">
        <f t="shared" si="6"/>
        <v>0</v>
      </c>
      <c r="AO21" s="544">
        <f t="shared" si="7"/>
        <v>0</v>
      </c>
      <c r="AP21" s="544">
        <f t="shared" si="8"/>
        <v>0</v>
      </c>
      <c r="AQ21" s="544">
        <f t="shared" si="9"/>
        <v>0</v>
      </c>
      <c r="AR21" s="544">
        <f t="shared" si="10"/>
        <v>0</v>
      </c>
      <c r="AS21" s="544">
        <f t="shared" si="11"/>
        <v>0</v>
      </c>
      <c r="AT21" s="544">
        <f t="shared" si="12"/>
        <v>0</v>
      </c>
      <c r="AU21" s="544">
        <f t="shared" si="13"/>
        <v>0</v>
      </c>
      <c r="AV21" s="544">
        <f t="shared" si="14"/>
        <v>0</v>
      </c>
      <c r="AW21" s="544">
        <f t="shared" si="15"/>
        <v>0</v>
      </c>
      <c r="AX21" s="544">
        <f t="shared" si="16"/>
        <v>0</v>
      </c>
      <c r="AY21" s="544">
        <f t="shared" si="17"/>
        <v>0</v>
      </c>
      <c r="AZ21" s="544">
        <f t="shared" si="18"/>
        <v>0</v>
      </c>
      <c r="BA21" s="544">
        <f t="shared" si="19"/>
        <v>0</v>
      </c>
      <c r="BB21" s="544">
        <f t="shared" si="20"/>
        <v>0</v>
      </c>
      <c r="BC21" s="545">
        <f t="shared" si="23"/>
        <v>0</v>
      </c>
      <c r="BD21" s="557"/>
      <c r="BE21" s="558"/>
      <c r="BF21" s="559"/>
      <c r="BG21" s="559"/>
      <c r="BH21" s="559"/>
      <c r="BI21" s="559"/>
      <c r="BJ21" s="559"/>
      <c r="BK21" s="559"/>
      <c r="BL21" s="559"/>
      <c r="BM21" s="559"/>
      <c r="BN21" s="559"/>
      <c r="BO21" s="559"/>
      <c r="BP21" s="559"/>
      <c r="BQ21" s="559"/>
      <c r="BR21" s="559"/>
      <c r="BS21" s="559"/>
      <c r="BT21" s="559"/>
      <c r="BU21" s="559"/>
      <c r="BV21" s="560"/>
      <c r="BW21" s="561"/>
    </row>
    <row r="22" spans="1:75" ht="11.25">
      <c r="A22" s="19" t="s">
        <v>259</v>
      </c>
      <c r="B22" s="489">
        <f aca="true" t="shared" si="48" ref="B22:S22">IF(B$5=0,"",B5*B17)</f>
      </c>
      <c r="C22" s="490">
        <f t="shared" si="48"/>
      </c>
      <c r="D22" s="490">
        <f t="shared" si="48"/>
      </c>
      <c r="E22" s="490">
        <f t="shared" si="48"/>
      </c>
      <c r="F22" s="490">
        <f t="shared" si="48"/>
      </c>
      <c r="G22" s="490">
        <f t="shared" si="48"/>
      </c>
      <c r="H22" s="490">
        <f t="shared" si="48"/>
      </c>
      <c r="I22" s="490">
        <f t="shared" si="48"/>
      </c>
      <c r="J22" s="490">
        <f t="shared" si="48"/>
      </c>
      <c r="K22" s="490">
        <f t="shared" si="48"/>
      </c>
      <c r="L22" s="490">
        <f t="shared" si="48"/>
      </c>
      <c r="M22" s="490">
        <f t="shared" si="48"/>
      </c>
      <c r="N22" s="490">
        <f t="shared" si="48"/>
      </c>
      <c r="O22" s="490">
        <f t="shared" si="48"/>
      </c>
      <c r="P22" s="490">
        <f t="shared" si="48"/>
      </c>
      <c r="Q22" s="490">
        <f t="shared" si="48"/>
      </c>
      <c r="R22" s="490">
        <f t="shared" si="48"/>
      </c>
      <c r="S22" s="491">
        <f t="shared" si="48"/>
      </c>
      <c r="T22" s="158"/>
      <c r="U22" s="21"/>
      <c r="V22" s="22"/>
      <c r="W22" s="20"/>
      <c r="X22" s="36"/>
      <c r="Y22" s="171" t="s">
        <v>105</v>
      </c>
      <c r="Z22" s="421"/>
      <c r="AA22" s="421"/>
      <c r="AB22" s="467"/>
      <c r="AC22" s="421"/>
      <c r="AD22" s="170"/>
      <c r="AE22" s="22" t="s">
        <v>234</v>
      </c>
      <c r="AF22" s="20"/>
      <c r="AG22" s="36"/>
      <c r="AH22" s="182">
        <v>4</v>
      </c>
      <c r="AI22" s="543"/>
      <c r="AJ22" s="179" t="str">
        <f t="shared" si="44"/>
        <v>DIVERSE:</v>
      </c>
      <c r="AK22" s="544">
        <f t="shared" si="3"/>
        <v>0</v>
      </c>
      <c r="AL22" s="544">
        <f t="shared" si="4"/>
        <v>0</v>
      </c>
      <c r="AM22" s="544">
        <f t="shared" si="5"/>
        <v>0</v>
      </c>
      <c r="AN22" s="544">
        <f t="shared" si="6"/>
        <v>0</v>
      </c>
      <c r="AO22" s="544">
        <f t="shared" si="7"/>
        <v>0</v>
      </c>
      <c r="AP22" s="544">
        <f t="shared" si="8"/>
        <v>0</v>
      </c>
      <c r="AQ22" s="544">
        <f t="shared" si="9"/>
        <v>0</v>
      </c>
      <c r="AR22" s="544">
        <f t="shared" si="10"/>
        <v>0</v>
      </c>
      <c r="AS22" s="544">
        <f t="shared" si="11"/>
        <v>0</v>
      </c>
      <c r="AT22" s="544">
        <f t="shared" si="12"/>
        <v>0</v>
      </c>
      <c r="AU22" s="544">
        <f t="shared" si="13"/>
        <v>0</v>
      </c>
      <c r="AV22" s="544">
        <f t="shared" si="14"/>
        <v>0</v>
      </c>
      <c r="AW22" s="544">
        <f t="shared" si="15"/>
        <v>0</v>
      </c>
      <c r="AX22" s="544">
        <f t="shared" si="16"/>
        <v>0</v>
      </c>
      <c r="AY22" s="544">
        <f t="shared" si="17"/>
        <v>0</v>
      </c>
      <c r="AZ22" s="544">
        <f t="shared" si="18"/>
        <v>0</v>
      </c>
      <c r="BA22" s="544">
        <f t="shared" si="19"/>
        <v>0</v>
      </c>
      <c r="BB22" s="544">
        <f t="shared" si="20"/>
        <v>0</v>
      </c>
      <c r="BC22" s="545">
        <f t="shared" si="23"/>
        <v>0</v>
      </c>
      <c r="BD22" s="181"/>
      <c r="BE22" s="562"/>
      <c r="BF22" s="562"/>
      <c r="BG22" s="562"/>
      <c r="BH22" s="562"/>
      <c r="BI22" s="562"/>
      <c r="BJ22" s="562"/>
      <c r="BK22" s="562"/>
      <c r="BL22" s="562"/>
      <c r="BM22" s="562"/>
      <c r="BN22" s="562"/>
      <c r="BO22" s="562"/>
      <c r="BP22" s="562"/>
      <c r="BQ22" s="562"/>
      <c r="BR22" s="562"/>
      <c r="BS22" s="562"/>
      <c r="BT22" s="562"/>
      <c r="BU22" s="562"/>
      <c r="BV22" s="562"/>
      <c r="BW22" s="554">
        <f>SUM(BW3:BW20)</f>
        <v>0</v>
      </c>
    </row>
    <row r="23" spans="1:75" ht="11.25">
      <c r="A23" s="32" t="s">
        <v>11</v>
      </c>
      <c r="B23" s="140">
        <f aca="true" t="shared" si="49" ref="B23:S23">IF(B5=0,"",B5*B18)</f>
      </c>
      <c r="C23" s="141">
        <f t="shared" si="49"/>
      </c>
      <c r="D23" s="141">
        <f t="shared" si="49"/>
      </c>
      <c r="E23" s="141">
        <f t="shared" si="49"/>
      </c>
      <c r="F23" s="141">
        <f t="shared" si="49"/>
      </c>
      <c r="G23" s="141">
        <f t="shared" si="49"/>
      </c>
      <c r="H23" s="141">
        <f t="shared" si="49"/>
      </c>
      <c r="I23" s="141">
        <f t="shared" si="49"/>
      </c>
      <c r="J23" s="141">
        <f t="shared" si="49"/>
      </c>
      <c r="K23" s="141">
        <f t="shared" si="49"/>
      </c>
      <c r="L23" s="141">
        <f t="shared" si="49"/>
      </c>
      <c r="M23" s="141">
        <f t="shared" si="49"/>
      </c>
      <c r="N23" s="141">
        <f t="shared" si="49"/>
      </c>
      <c r="O23" s="141">
        <f t="shared" si="49"/>
      </c>
      <c r="P23" s="141">
        <f t="shared" si="49"/>
      </c>
      <c r="Q23" s="141">
        <f t="shared" si="49"/>
      </c>
      <c r="R23" s="141">
        <f t="shared" si="49"/>
      </c>
      <c r="S23" s="142">
        <f t="shared" si="49"/>
      </c>
      <c r="T23" s="40">
        <f>SUM(B23:S23)</f>
        <v>0</v>
      </c>
      <c r="U23" s="21" t="s">
        <v>46</v>
      </c>
      <c r="V23" s="22"/>
      <c r="W23" s="20"/>
      <c r="X23" s="36"/>
      <c r="Y23" s="170" t="s">
        <v>113</v>
      </c>
      <c r="Z23" s="421">
        <v>800</v>
      </c>
      <c r="AA23" s="421" t="s">
        <v>200</v>
      </c>
      <c r="AB23" s="467">
        <v>4</v>
      </c>
      <c r="AC23" s="421" t="s">
        <v>207</v>
      </c>
      <c r="AD23" s="170"/>
      <c r="AE23" s="20"/>
      <c r="AF23" s="36"/>
      <c r="AG23" s="36"/>
      <c r="AH23" s="182">
        <v>5</v>
      </c>
      <c r="AI23" s="543"/>
      <c r="AJ23" s="179" t="str">
        <f t="shared" si="44"/>
        <v>Kumu lus S</v>
      </c>
      <c r="AK23" s="544">
        <f t="shared" si="3"/>
        <v>0</v>
      </c>
      <c r="AL23" s="544">
        <f t="shared" si="4"/>
        <v>0</v>
      </c>
      <c r="AM23" s="544">
        <f t="shared" si="5"/>
        <v>0</v>
      </c>
      <c r="AN23" s="544">
        <f t="shared" si="6"/>
        <v>0</v>
      </c>
      <c r="AO23" s="544">
        <f t="shared" si="7"/>
        <v>0</v>
      </c>
      <c r="AP23" s="544">
        <f t="shared" si="8"/>
        <v>0</v>
      </c>
      <c r="AQ23" s="544">
        <f t="shared" si="9"/>
        <v>0</v>
      </c>
      <c r="AR23" s="544">
        <f t="shared" si="10"/>
        <v>0</v>
      </c>
      <c r="AS23" s="544">
        <f t="shared" si="11"/>
        <v>0</v>
      </c>
      <c r="AT23" s="544">
        <f t="shared" si="12"/>
        <v>0</v>
      </c>
      <c r="AU23" s="544">
        <f t="shared" si="13"/>
        <v>0</v>
      </c>
      <c r="AV23" s="544">
        <f t="shared" si="14"/>
        <v>0</v>
      </c>
      <c r="AW23" s="544">
        <f t="shared" si="15"/>
        <v>0</v>
      </c>
      <c r="AX23" s="544">
        <f t="shared" si="16"/>
        <v>0</v>
      </c>
      <c r="AY23" s="544">
        <f t="shared" si="17"/>
        <v>0</v>
      </c>
      <c r="AZ23" s="544">
        <f t="shared" si="18"/>
        <v>0</v>
      </c>
      <c r="BA23" s="544">
        <f t="shared" si="19"/>
        <v>0</v>
      </c>
      <c r="BB23" s="544">
        <f t="shared" si="20"/>
        <v>0</v>
      </c>
      <c r="BC23" s="545">
        <f t="shared" si="23"/>
        <v>0</v>
      </c>
      <c r="BD23" s="384"/>
      <c r="BE23" s="20"/>
      <c r="BF23" s="20"/>
      <c r="BG23" s="20"/>
      <c r="BH23" s="20"/>
      <c r="BI23" s="20"/>
      <c r="BJ23" s="20"/>
      <c r="BK23" s="20"/>
      <c r="BL23" s="20"/>
      <c r="BM23" s="20"/>
      <c r="BN23" s="20"/>
      <c r="BO23" s="20"/>
      <c r="BP23" s="20"/>
      <c r="BQ23" s="20"/>
      <c r="BR23" s="20"/>
      <c r="BS23" s="20"/>
      <c r="BT23" s="20"/>
      <c r="BU23" s="20"/>
      <c r="BV23" s="20"/>
      <c r="BW23" s="20"/>
    </row>
    <row r="24" spans="1:75" ht="11.25">
      <c r="A24" s="32"/>
      <c r="B24" s="77"/>
      <c r="C24" s="77"/>
      <c r="D24" s="77"/>
      <c r="E24" s="77"/>
      <c r="F24" s="77"/>
      <c r="G24" s="77"/>
      <c r="H24" s="77"/>
      <c r="I24" s="77"/>
      <c r="J24" s="77"/>
      <c r="K24" s="77"/>
      <c r="L24" s="77"/>
      <c r="M24" s="77"/>
      <c r="N24" s="77"/>
      <c r="O24" s="77"/>
      <c r="P24" s="77"/>
      <c r="Q24" s="77"/>
      <c r="R24" s="77"/>
      <c r="S24" s="77"/>
      <c r="T24" s="47"/>
      <c r="U24" s="21"/>
      <c r="V24" s="78"/>
      <c r="W24" s="51"/>
      <c r="X24" s="20"/>
      <c r="Y24" s="170" t="s">
        <v>114</v>
      </c>
      <c r="Z24" s="421"/>
      <c r="AA24" s="421"/>
      <c r="AB24" s="467">
        <v>1</v>
      </c>
      <c r="AC24" s="421" t="s">
        <v>203</v>
      </c>
      <c r="AD24" s="170"/>
      <c r="AE24" s="20"/>
      <c r="AF24" s="20"/>
      <c r="AG24" s="20"/>
      <c r="AH24" s="182">
        <v>6</v>
      </c>
      <c r="AI24" s="387"/>
      <c r="AJ24" s="179" t="str">
        <f t="shared" si="44"/>
        <v>Rot stop WP</v>
      </c>
      <c r="AK24" s="544">
        <f t="shared" si="3"/>
        <v>0</v>
      </c>
      <c r="AL24" s="544">
        <f t="shared" si="4"/>
        <v>0</v>
      </c>
      <c r="AM24" s="544">
        <f t="shared" si="5"/>
        <v>0</v>
      </c>
      <c r="AN24" s="544">
        <f t="shared" si="6"/>
        <v>0</v>
      </c>
      <c r="AO24" s="544">
        <f t="shared" si="7"/>
        <v>0</v>
      </c>
      <c r="AP24" s="544">
        <f t="shared" si="8"/>
        <v>0</v>
      </c>
      <c r="AQ24" s="544">
        <f t="shared" si="9"/>
        <v>0</v>
      </c>
      <c r="AR24" s="544">
        <f t="shared" si="10"/>
        <v>0</v>
      </c>
      <c r="AS24" s="544">
        <f t="shared" si="11"/>
        <v>0</v>
      </c>
      <c r="AT24" s="544">
        <f t="shared" si="12"/>
        <v>0</v>
      </c>
      <c r="AU24" s="544">
        <f t="shared" si="13"/>
        <v>0</v>
      </c>
      <c r="AV24" s="544">
        <f t="shared" si="14"/>
        <v>0</v>
      </c>
      <c r="AW24" s="544">
        <f t="shared" si="15"/>
        <v>0</v>
      </c>
      <c r="AX24" s="544">
        <f t="shared" si="16"/>
        <v>0</v>
      </c>
      <c r="AY24" s="544">
        <f t="shared" si="17"/>
        <v>0</v>
      </c>
      <c r="AZ24" s="544">
        <f t="shared" si="18"/>
        <v>0</v>
      </c>
      <c r="BA24" s="544">
        <f t="shared" si="19"/>
        <v>0</v>
      </c>
      <c r="BB24" s="544">
        <f t="shared" si="20"/>
        <v>0</v>
      </c>
      <c r="BC24" s="545">
        <f t="shared" si="23"/>
        <v>0</v>
      </c>
      <c r="BD24" s="181"/>
      <c r="BE24" s="20"/>
      <c r="BF24" s="20"/>
      <c r="BG24" s="20"/>
      <c r="BH24" s="20"/>
      <c r="BI24" s="20"/>
      <c r="BJ24" s="20"/>
      <c r="BK24" s="20"/>
      <c r="BL24" s="20"/>
      <c r="BM24" s="20"/>
      <c r="BN24" s="20"/>
      <c r="BO24" s="20"/>
      <c r="BP24" s="20"/>
      <c r="BQ24" s="20"/>
      <c r="BR24" s="20"/>
      <c r="BS24" s="20"/>
      <c r="BT24" s="20"/>
      <c r="BU24" s="20"/>
      <c r="BV24" s="20"/>
      <c r="BW24" s="20"/>
    </row>
    <row r="25" spans="1:75" ht="11.25">
      <c r="A25" s="32"/>
      <c r="B25" s="80"/>
      <c r="C25" s="80"/>
      <c r="D25" s="80"/>
      <c r="E25" s="80"/>
      <c r="F25" s="80"/>
      <c r="G25" s="80"/>
      <c r="H25" s="80"/>
      <c r="I25" s="80"/>
      <c r="J25" s="588" t="str">
        <f>IF(N25="","Godkend sprøjteplan?","Sprøjteplan godkendt")</f>
        <v>Godkend sprøjteplan?</v>
      </c>
      <c r="K25" s="588"/>
      <c r="L25" s="588"/>
      <c r="M25" s="589"/>
      <c r="N25" s="591"/>
      <c r="O25" s="592"/>
      <c r="P25" s="592"/>
      <c r="Q25" s="592"/>
      <c r="R25" s="592"/>
      <c r="S25" s="593"/>
      <c r="T25" s="47"/>
      <c r="U25" s="21"/>
      <c r="V25" s="78"/>
      <c r="W25" s="51"/>
      <c r="X25" s="20"/>
      <c r="Y25" s="170" t="s">
        <v>118</v>
      </c>
      <c r="Z25" s="421"/>
      <c r="AA25" s="421"/>
      <c r="AB25" s="467" t="s">
        <v>229</v>
      </c>
      <c r="AC25" s="421" t="s">
        <v>207</v>
      </c>
      <c r="AD25" s="170"/>
      <c r="AE25" s="20"/>
      <c r="AF25" s="20"/>
      <c r="AG25" s="20"/>
      <c r="AH25" s="182">
        <v>7</v>
      </c>
      <c r="AI25" s="387"/>
      <c r="AJ25" s="179" t="str">
        <f t="shared" si="44"/>
        <v>Gyllebo plante beskyt telse</v>
      </c>
      <c r="AK25" s="544">
        <f t="shared" si="3"/>
        <v>0</v>
      </c>
      <c r="AL25" s="544">
        <f t="shared" si="4"/>
        <v>0</v>
      </c>
      <c r="AM25" s="544">
        <f t="shared" si="5"/>
        <v>0</v>
      </c>
      <c r="AN25" s="544">
        <f t="shared" si="6"/>
        <v>0</v>
      </c>
      <c r="AO25" s="544">
        <f t="shared" si="7"/>
        <v>0</v>
      </c>
      <c r="AP25" s="544">
        <f t="shared" si="8"/>
        <v>0</v>
      </c>
      <c r="AQ25" s="544">
        <f t="shared" si="9"/>
        <v>0</v>
      </c>
      <c r="AR25" s="544">
        <f t="shared" si="10"/>
        <v>0</v>
      </c>
      <c r="AS25" s="544">
        <f t="shared" si="11"/>
        <v>0</v>
      </c>
      <c r="AT25" s="544">
        <f t="shared" si="12"/>
        <v>0</v>
      </c>
      <c r="AU25" s="544">
        <f t="shared" si="13"/>
        <v>0</v>
      </c>
      <c r="AV25" s="544">
        <f t="shared" si="14"/>
        <v>0</v>
      </c>
      <c r="AW25" s="544">
        <f t="shared" si="15"/>
        <v>0</v>
      </c>
      <c r="AX25" s="544">
        <f t="shared" si="16"/>
        <v>0</v>
      </c>
      <c r="AY25" s="544">
        <f t="shared" si="17"/>
        <v>0</v>
      </c>
      <c r="AZ25" s="544">
        <f t="shared" si="18"/>
        <v>0</v>
      </c>
      <c r="BA25" s="544">
        <f t="shared" si="19"/>
        <v>0</v>
      </c>
      <c r="BB25" s="544">
        <f t="shared" si="20"/>
        <v>0</v>
      </c>
      <c r="BC25" s="545">
        <f t="shared" si="23"/>
        <v>0</v>
      </c>
      <c r="BD25" s="181"/>
      <c r="BE25" s="20"/>
      <c r="BF25" s="20"/>
      <c r="BG25" s="20"/>
      <c r="BH25" s="20"/>
      <c r="BI25" s="20"/>
      <c r="BJ25" s="20"/>
      <c r="BK25" s="20"/>
      <c r="BL25" s="20"/>
      <c r="BM25" s="20"/>
      <c r="BN25" s="20"/>
      <c r="BO25" s="20"/>
      <c r="BP25" s="20"/>
      <c r="BQ25" s="20"/>
      <c r="BR25" s="20"/>
      <c r="BS25" s="20"/>
      <c r="BT25" s="20"/>
      <c r="BU25" s="20"/>
      <c r="BV25" s="20"/>
      <c r="BW25" s="20"/>
    </row>
    <row r="26" spans="1:75" ht="11.25">
      <c r="A26" s="19" t="s">
        <v>18</v>
      </c>
      <c r="B26" s="89"/>
      <c r="C26" s="89"/>
      <c r="D26" s="89"/>
      <c r="E26" s="89"/>
      <c r="F26" s="89"/>
      <c r="G26" s="89"/>
      <c r="H26" s="89"/>
      <c r="I26" s="89"/>
      <c r="J26" s="89"/>
      <c r="K26" s="89"/>
      <c r="L26" s="89"/>
      <c r="M26" s="89"/>
      <c r="N26" s="89"/>
      <c r="O26" s="89"/>
      <c r="P26" s="89"/>
      <c r="Q26" s="89"/>
      <c r="R26" s="89"/>
      <c r="S26" s="89"/>
      <c r="T26" s="47"/>
      <c r="U26" s="21"/>
      <c r="V26" s="81"/>
      <c r="W26" s="20"/>
      <c r="X26" s="20"/>
      <c r="Y26" s="170" t="s">
        <v>115</v>
      </c>
      <c r="Z26" s="421"/>
      <c r="AA26" s="421"/>
      <c r="AB26" s="467" t="s">
        <v>230</v>
      </c>
      <c r="AC26" s="421" t="s">
        <v>207</v>
      </c>
      <c r="AD26" s="170"/>
      <c r="AE26" s="20"/>
      <c r="AF26" s="20"/>
      <c r="AG26" s="20"/>
      <c r="AH26" s="182">
        <v>8</v>
      </c>
      <c r="AI26" s="387"/>
      <c r="AJ26" s="179" t="str">
        <f t="shared" si="44"/>
        <v>Lenta col</v>
      </c>
      <c r="AK26" s="544">
        <f t="shared" si="3"/>
        <v>0</v>
      </c>
      <c r="AL26" s="544">
        <f t="shared" si="4"/>
        <v>0</v>
      </c>
      <c r="AM26" s="544">
        <f t="shared" si="5"/>
        <v>0</v>
      </c>
      <c r="AN26" s="544">
        <f t="shared" si="6"/>
        <v>0</v>
      </c>
      <c r="AO26" s="544">
        <f t="shared" si="7"/>
        <v>0</v>
      </c>
      <c r="AP26" s="544">
        <f t="shared" si="8"/>
        <v>0</v>
      </c>
      <c r="AQ26" s="544">
        <f t="shared" si="9"/>
        <v>0</v>
      </c>
      <c r="AR26" s="544">
        <f t="shared" si="10"/>
        <v>0</v>
      </c>
      <c r="AS26" s="544">
        <f t="shared" si="11"/>
        <v>0</v>
      </c>
      <c r="AT26" s="544">
        <f t="shared" si="12"/>
        <v>0</v>
      </c>
      <c r="AU26" s="544">
        <f t="shared" si="13"/>
        <v>0</v>
      </c>
      <c r="AV26" s="544">
        <f t="shared" si="14"/>
        <v>0</v>
      </c>
      <c r="AW26" s="544">
        <f t="shared" si="15"/>
        <v>0</v>
      </c>
      <c r="AX26" s="544">
        <f t="shared" si="16"/>
        <v>0</v>
      </c>
      <c r="AY26" s="544">
        <f t="shared" si="17"/>
        <v>0</v>
      </c>
      <c r="AZ26" s="544">
        <f t="shared" si="18"/>
        <v>0</v>
      </c>
      <c r="BA26" s="544">
        <f t="shared" si="19"/>
        <v>0</v>
      </c>
      <c r="BB26" s="544">
        <f t="shared" si="20"/>
        <v>0</v>
      </c>
      <c r="BC26" s="545">
        <f t="shared" si="23"/>
        <v>0</v>
      </c>
      <c r="BD26" s="181"/>
      <c r="BE26" s="20"/>
      <c r="BF26" s="20"/>
      <c r="BG26" s="20"/>
      <c r="BH26" s="20"/>
      <c r="BI26" s="20"/>
      <c r="BJ26" s="20"/>
      <c r="BK26" s="20"/>
      <c r="BL26" s="20"/>
      <c r="BM26" s="20"/>
      <c r="BN26" s="20"/>
      <c r="BO26" s="20"/>
      <c r="BP26" s="20"/>
      <c r="BQ26" s="20"/>
      <c r="BR26" s="20"/>
      <c r="BS26" s="20"/>
      <c r="BT26" s="20"/>
      <c r="BU26" s="20"/>
      <c r="BV26" s="20"/>
      <c r="BW26" s="20"/>
    </row>
    <row r="27" spans="1:75" ht="12.75" customHeight="1">
      <c r="A27" s="32" t="s">
        <v>5</v>
      </c>
      <c r="B27" s="64">
        <f>B4</f>
        <v>0</v>
      </c>
      <c r="C27" s="64">
        <f aca="true" t="shared" si="50" ref="C27:S27">C4</f>
        <v>0</v>
      </c>
      <c r="D27" s="64">
        <f t="shared" si="50"/>
        <v>0</v>
      </c>
      <c r="E27" s="64">
        <f t="shared" si="50"/>
        <v>0</v>
      </c>
      <c r="F27" s="64">
        <f t="shared" si="50"/>
        <v>0</v>
      </c>
      <c r="G27" s="64">
        <f t="shared" si="50"/>
        <v>0</v>
      </c>
      <c r="H27" s="64">
        <f t="shared" si="50"/>
        <v>0</v>
      </c>
      <c r="I27" s="64">
        <f t="shared" si="50"/>
        <v>0</v>
      </c>
      <c r="J27" s="64">
        <f t="shared" si="50"/>
        <v>0</v>
      </c>
      <c r="K27" s="64">
        <f t="shared" si="50"/>
        <v>0</v>
      </c>
      <c r="L27" s="64">
        <f t="shared" si="50"/>
        <v>0</v>
      </c>
      <c r="M27" s="64">
        <f t="shared" si="50"/>
        <v>0</v>
      </c>
      <c r="N27" s="64">
        <f t="shared" si="50"/>
        <v>0</v>
      </c>
      <c r="O27" s="64">
        <f t="shared" si="50"/>
        <v>0</v>
      </c>
      <c r="P27" s="64">
        <f t="shared" si="50"/>
        <v>0</v>
      </c>
      <c r="Q27" s="64">
        <f t="shared" si="50"/>
        <v>0</v>
      </c>
      <c r="R27" s="64">
        <f t="shared" si="50"/>
        <v>0</v>
      </c>
      <c r="S27" s="64">
        <f t="shared" si="50"/>
        <v>0</v>
      </c>
      <c r="T27" s="47"/>
      <c r="U27" s="21"/>
      <c r="V27" s="81"/>
      <c r="W27" s="20"/>
      <c r="X27" s="20"/>
      <c r="Y27" s="171" t="s">
        <v>151</v>
      </c>
      <c r="Z27" s="421"/>
      <c r="AA27" s="421"/>
      <c r="AB27" s="467"/>
      <c r="AC27" s="421"/>
      <c r="AD27" s="170"/>
      <c r="AE27" s="20"/>
      <c r="AF27" s="20"/>
      <c r="AG27" s="20"/>
      <c r="AH27" s="182">
        <v>9</v>
      </c>
      <c r="AI27" s="387"/>
      <c r="AJ27" s="179" t="str">
        <f t="shared" si="44"/>
        <v>TOPSKUDSREG.:</v>
      </c>
      <c r="AK27" s="544">
        <f t="shared" si="3"/>
        <v>0</v>
      </c>
      <c r="AL27" s="544">
        <f t="shared" si="4"/>
        <v>0</v>
      </c>
      <c r="AM27" s="544">
        <f t="shared" si="5"/>
        <v>0</v>
      </c>
      <c r="AN27" s="544">
        <f t="shared" si="6"/>
        <v>0</v>
      </c>
      <c r="AO27" s="544">
        <f t="shared" si="7"/>
        <v>0</v>
      </c>
      <c r="AP27" s="544">
        <f t="shared" si="8"/>
        <v>0</v>
      </c>
      <c r="AQ27" s="544">
        <f t="shared" si="9"/>
        <v>0</v>
      </c>
      <c r="AR27" s="544">
        <f t="shared" si="10"/>
        <v>0</v>
      </c>
      <c r="AS27" s="544">
        <f t="shared" si="11"/>
        <v>0</v>
      </c>
      <c r="AT27" s="544">
        <f t="shared" si="12"/>
        <v>0</v>
      </c>
      <c r="AU27" s="544">
        <f t="shared" si="13"/>
        <v>0</v>
      </c>
      <c r="AV27" s="544">
        <f t="shared" si="14"/>
        <v>0</v>
      </c>
      <c r="AW27" s="544">
        <f t="shared" si="15"/>
        <v>0</v>
      </c>
      <c r="AX27" s="544">
        <f t="shared" si="16"/>
        <v>0</v>
      </c>
      <c r="AY27" s="544">
        <f t="shared" si="17"/>
        <v>0</v>
      </c>
      <c r="AZ27" s="544">
        <f t="shared" si="18"/>
        <v>0</v>
      </c>
      <c r="BA27" s="544">
        <f t="shared" si="19"/>
        <v>0</v>
      </c>
      <c r="BB27" s="544">
        <f t="shared" si="20"/>
        <v>0</v>
      </c>
      <c r="BC27" s="545">
        <f t="shared" si="23"/>
        <v>0</v>
      </c>
      <c r="BD27" s="181"/>
      <c r="BE27" s="20"/>
      <c r="BF27" s="20"/>
      <c r="BG27" s="20"/>
      <c r="BH27" s="20"/>
      <c r="BI27" s="20"/>
      <c r="BJ27" s="20"/>
      <c r="BK27" s="20"/>
      <c r="BL27" s="20"/>
      <c r="BM27" s="20"/>
      <c r="BN27" s="20"/>
      <c r="BO27" s="20"/>
      <c r="BP27" s="20"/>
      <c r="BQ27" s="20"/>
      <c r="BR27" s="20"/>
      <c r="BS27" s="20"/>
      <c r="BT27" s="20"/>
      <c r="BU27" s="20"/>
      <c r="BV27" s="20"/>
      <c r="BW27" s="20"/>
    </row>
    <row r="28" spans="1:75" ht="11.25">
      <c r="A28" s="147" t="s">
        <v>236</v>
      </c>
      <c r="B28" s="146">
        <f>B10</f>
        <v>0</v>
      </c>
      <c r="C28" s="146">
        <f aca="true" t="shared" si="51" ref="C28:S28">C10</f>
        <v>0</v>
      </c>
      <c r="D28" s="146">
        <f t="shared" si="51"/>
        <v>0</v>
      </c>
      <c r="E28" s="146">
        <f t="shared" si="51"/>
        <v>0</v>
      </c>
      <c r="F28" s="146">
        <f t="shared" si="51"/>
        <v>0</v>
      </c>
      <c r="G28" s="146">
        <f t="shared" si="51"/>
        <v>0</v>
      </c>
      <c r="H28" s="146">
        <f t="shared" si="51"/>
        <v>0</v>
      </c>
      <c r="I28" s="146">
        <f t="shared" si="51"/>
        <v>0</v>
      </c>
      <c r="J28" s="146">
        <f t="shared" si="51"/>
        <v>0</v>
      </c>
      <c r="K28" s="146">
        <f t="shared" si="51"/>
        <v>0</v>
      </c>
      <c r="L28" s="146">
        <f t="shared" si="51"/>
        <v>0</v>
      </c>
      <c r="M28" s="146">
        <f t="shared" si="51"/>
        <v>0</v>
      </c>
      <c r="N28" s="146">
        <f t="shared" si="51"/>
        <v>0</v>
      </c>
      <c r="O28" s="146">
        <f t="shared" si="51"/>
        <v>0</v>
      </c>
      <c r="P28" s="146">
        <f t="shared" si="51"/>
        <v>0</v>
      </c>
      <c r="Q28" s="146">
        <f t="shared" si="51"/>
        <v>0</v>
      </c>
      <c r="R28" s="146">
        <f t="shared" si="51"/>
        <v>0</v>
      </c>
      <c r="S28" s="146">
        <f t="shared" si="51"/>
        <v>0</v>
      </c>
      <c r="T28" s="32"/>
      <c r="U28" s="22"/>
      <c r="V28" s="22"/>
      <c r="W28" s="20"/>
      <c r="X28" s="20"/>
      <c r="Y28" s="170" t="s">
        <v>116</v>
      </c>
      <c r="Z28" s="421"/>
      <c r="AA28" s="421"/>
      <c r="AB28" s="467" t="s">
        <v>257</v>
      </c>
      <c r="AC28" s="421" t="s">
        <v>209</v>
      </c>
      <c r="AD28" s="170"/>
      <c r="AE28" s="20"/>
      <c r="AF28" s="20"/>
      <c r="AG28" s="20"/>
      <c r="AH28" s="182">
        <v>10</v>
      </c>
      <c r="AI28" s="387"/>
      <c r="AJ28" s="179" t="str">
        <f t="shared" si="44"/>
        <v>Cero ne</v>
      </c>
      <c r="AK28" s="544">
        <f t="shared" si="3"/>
        <v>0</v>
      </c>
      <c r="AL28" s="544">
        <f t="shared" si="4"/>
        <v>0</v>
      </c>
      <c r="AM28" s="544">
        <f t="shared" si="5"/>
        <v>0</v>
      </c>
      <c r="AN28" s="544">
        <f t="shared" si="6"/>
        <v>0</v>
      </c>
      <c r="AO28" s="544">
        <f t="shared" si="7"/>
        <v>0</v>
      </c>
      <c r="AP28" s="544">
        <f t="shared" si="8"/>
        <v>0</v>
      </c>
      <c r="AQ28" s="544">
        <f t="shared" si="9"/>
        <v>0</v>
      </c>
      <c r="AR28" s="544">
        <f t="shared" si="10"/>
        <v>0</v>
      </c>
      <c r="AS28" s="544">
        <f t="shared" si="11"/>
        <v>0</v>
      </c>
      <c r="AT28" s="544">
        <f t="shared" si="12"/>
        <v>0</v>
      </c>
      <c r="AU28" s="544">
        <f t="shared" si="13"/>
        <v>0</v>
      </c>
      <c r="AV28" s="544">
        <f t="shared" si="14"/>
        <v>0</v>
      </c>
      <c r="AW28" s="544">
        <f t="shared" si="15"/>
        <v>0</v>
      </c>
      <c r="AX28" s="544">
        <f t="shared" si="16"/>
        <v>0</v>
      </c>
      <c r="AY28" s="544">
        <f t="shared" si="17"/>
        <v>0</v>
      </c>
      <c r="AZ28" s="544">
        <f t="shared" si="18"/>
        <v>0</v>
      </c>
      <c r="BA28" s="544">
        <f t="shared" si="19"/>
        <v>0</v>
      </c>
      <c r="BB28" s="544">
        <f t="shared" si="20"/>
        <v>0</v>
      </c>
      <c r="BC28" s="545">
        <f t="shared" si="23"/>
        <v>0</v>
      </c>
      <c r="BD28" s="181"/>
      <c r="BE28" s="20"/>
      <c r="BF28" s="20"/>
      <c r="BG28" s="20"/>
      <c r="BH28" s="20"/>
      <c r="BI28" s="20"/>
      <c r="BJ28" s="20"/>
      <c r="BK28" s="20"/>
      <c r="BL28" s="20"/>
      <c r="BM28" s="20"/>
      <c r="BN28" s="20"/>
      <c r="BO28" s="20"/>
      <c r="BP28" s="20"/>
      <c r="BQ28" s="20"/>
      <c r="BR28" s="20"/>
      <c r="BS28" s="20"/>
      <c r="BT28" s="20"/>
      <c r="BU28" s="20"/>
      <c r="BV28" s="20"/>
      <c r="BW28" s="20"/>
    </row>
    <row r="29" spans="1:75" ht="12" customHeight="1">
      <c r="A29" s="19" t="s">
        <v>157</v>
      </c>
      <c r="B29" s="429"/>
      <c r="C29" s="430"/>
      <c r="D29" s="430"/>
      <c r="E29" s="430"/>
      <c r="F29" s="430"/>
      <c r="G29" s="430"/>
      <c r="H29" s="430"/>
      <c r="I29" s="430"/>
      <c r="J29" s="430"/>
      <c r="K29" s="430"/>
      <c r="L29" s="430"/>
      <c r="M29" s="430"/>
      <c r="N29" s="430"/>
      <c r="O29" s="430"/>
      <c r="P29" s="430"/>
      <c r="Q29" s="430"/>
      <c r="R29" s="430"/>
      <c r="S29" s="431"/>
      <c r="T29" s="66"/>
      <c r="U29" s="21"/>
      <c r="V29" s="22"/>
      <c r="W29" s="20"/>
      <c r="X29" s="20"/>
      <c r="Y29" s="170" t="s">
        <v>117</v>
      </c>
      <c r="Z29" s="421"/>
      <c r="AA29" s="421"/>
      <c r="AB29" s="467" t="s">
        <v>262</v>
      </c>
      <c r="AC29" s="421" t="s">
        <v>209</v>
      </c>
      <c r="AD29" s="170"/>
      <c r="AE29" s="20"/>
      <c r="AF29" s="20"/>
      <c r="AG29" s="20"/>
      <c r="AH29" s="182">
        <v>11</v>
      </c>
      <c r="AI29" s="387"/>
      <c r="AJ29" s="179" t="str">
        <f t="shared" si="44"/>
        <v>Pomo xon</v>
      </c>
      <c r="AK29" s="544">
        <f t="shared" si="3"/>
        <v>0</v>
      </c>
      <c r="AL29" s="544">
        <f t="shared" si="4"/>
        <v>0</v>
      </c>
      <c r="AM29" s="544">
        <f t="shared" si="5"/>
        <v>0</v>
      </c>
      <c r="AN29" s="544">
        <f t="shared" si="6"/>
        <v>0</v>
      </c>
      <c r="AO29" s="544">
        <f t="shared" si="7"/>
        <v>0</v>
      </c>
      <c r="AP29" s="544">
        <f t="shared" si="8"/>
        <v>0</v>
      </c>
      <c r="AQ29" s="544">
        <f t="shared" si="9"/>
        <v>0</v>
      </c>
      <c r="AR29" s="544">
        <f t="shared" si="10"/>
        <v>0</v>
      </c>
      <c r="AS29" s="544">
        <f t="shared" si="11"/>
        <v>0</v>
      </c>
      <c r="AT29" s="544">
        <f t="shared" si="12"/>
        <v>0</v>
      </c>
      <c r="AU29" s="544">
        <f t="shared" si="13"/>
        <v>0</v>
      </c>
      <c r="AV29" s="544">
        <f t="shared" si="14"/>
        <v>0</v>
      </c>
      <c r="AW29" s="544">
        <f t="shared" si="15"/>
        <v>0</v>
      </c>
      <c r="AX29" s="544">
        <f t="shared" si="16"/>
        <v>0</v>
      </c>
      <c r="AY29" s="544">
        <f t="shared" si="17"/>
        <v>0</v>
      </c>
      <c r="AZ29" s="544">
        <f t="shared" si="18"/>
        <v>0</v>
      </c>
      <c r="BA29" s="544">
        <f t="shared" si="19"/>
        <v>0</v>
      </c>
      <c r="BB29" s="544">
        <f t="shared" si="20"/>
        <v>0</v>
      </c>
      <c r="BC29" s="545">
        <f t="shared" si="23"/>
        <v>0</v>
      </c>
      <c r="BD29" s="181"/>
      <c r="BE29" s="20"/>
      <c r="BF29" s="20"/>
      <c r="BG29" s="20"/>
      <c r="BH29" s="20"/>
      <c r="BI29" s="20"/>
      <c r="BJ29" s="20"/>
      <c r="BK29" s="20"/>
      <c r="BL29" s="20"/>
      <c r="BM29" s="20"/>
      <c r="BN29" s="20"/>
      <c r="BO29" s="20"/>
      <c r="BP29" s="20"/>
      <c r="BQ29" s="20"/>
      <c r="BR29" s="20"/>
      <c r="BS29" s="20"/>
      <c r="BT29" s="20"/>
      <c r="BU29" s="20"/>
      <c r="BV29" s="20"/>
      <c r="BW29" s="20"/>
    </row>
    <row r="30" spans="1:75" ht="11.25">
      <c r="A30" s="41"/>
      <c r="B30" s="148">
        <f aca="true" t="shared" si="52" ref="B30:S30">IF(B29=0,"",IF(B21&lt;B29-B29*$W30/100,"+",IF(B21&gt;B29+B29*$W30/100,"-","")))</f>
      </c>
      <c r="C30" s="148">
        <f t="shared" si="52"/>
      </c>
      <c r="D30" s="148">
        <f t="shared" si="52"/>
      </c>
      <c r="E30" s="148">
        <f t="shared" si="52"/>
      </c>
      <c r="F30" s="148">
        <f t="shared" si="52"/>
      </c>
      <c r="G30" s="148">
        <f t="shared" si="52"/>
      </c>
      <c r="H30" s="148">
        <f t="shared" si="52"/>
      </c>
      <c r="I30" s="148">
        <f t="shared" si="52"/>
      </c>
      <c r="J30" s="148">
        <f t="shared" si="52"/>
      </c>
      <c r="K30" s="148">
        <f t="shared" si="52"/>
      </c>
      <c r="L30" s="148">
        <f t="shared" si="52"/>
      </c>
      <c r="M30" s="148">
        <f t="shared" si="52"/>
      </c>
      <c r="N30" s="148">
        <f t="shared" si="52"/>
      </c>
      <c r="O30" s="148">
        <f t="shared" si="52"/>
      </c>
      <c r="P30" s="148">
        <f t="shared" si="52"/>
      </c>
      <c r="Q30" s="148">
        <f t="shared" si="52"/>
      </c>
      <c r="R30" s="148">
        <f t="shared" si="52"/>
      </c>
      <c r="S30" s="148">
        <f t="shared" si="52"/>
      </c>
      <c r="T30" s="32">
        <f>SUM(B30:S30)</f>
        <v>0</v>
      </c>
      <c r="U30" s="22"/>
      <c r="V30" s="22"/>
      <c r="W30" s="97">
        <v>5</v>
      </c>
      <c r="X30" s="20"/>
      <c r="Y30" s="170"/>
      <c r="Z30" s="421"/>
      <c r="AA30" s="421"/>
      <c r="AB30" s="467"/>
      <c r="AC30" s="421"/>
      <c r="AD30" s="170"/>
      <c r="AE30" s="20"/>
      <c r="AF30" s="20"/>
      <c r="AG30" s="20"/>
      <c r="AH30" s="182">
        <v>12</v>
      </c>
      <c r="AI30" s="387"/>
      <c r="AJ30" s="179">
        <f t="shared" si="44"/>
        <v>0</v>
      </c>
      <c r="AK30" s="544">
        <f t="shared" si="3"/>
        <v>0</v>
      </c>
      <c r="AL30" s="544">
        <f t="shared" si="4"/>
        <v>0</v>
      </c>
      <c r="AM30" s="544">
        <f t="shared" si="5"/>
        <v>0</v>
      </c>
      <c r="AN30" s="544">
        <f t="shared" si="6"/>
        <v>0</v>
      </c>
      <c r="AO30" s="544">
        <f t="shared" si="7"/>
        <v>0</v>
      </c>
      <c r="AP30" s="544">
        <f t="shared" si="8"/>
        <v>0</v>
      </c>
      <c r="AQ30" s="544">
        <f t="shared" si="9"/>
        <v>0</v>
      </c>
      <c r="AR30" s="544">
        <f t="shared" si="10"/>
        <v>0</v>
      </c>
      <c r="AS30" s="544">
        <f t="shared" si="11"/>
        <v>0</v>
      </c>
      <c r="AT30" s="544">
        <f t="shared" si="12"/>
        <v>0</v>
      </c>
      <c r="AU30" s="544">
        <f t="shared" si="13"/>
        <v>0</v>
      </c>
      <c r="AV30" s="544">
        <f t="shared" si="14"/>
        <v>0</v>
      </c>
      <c r="AW30" s="544">
        <f t="shared" si="15"/>
        <v>0</v>
      </c>
      <c r="AX30" s="544">
        <f t="shared" si="16"/>
        <v>0</v>
      </c>
      <c r="AY30" s="544">
        <f t="shared" si="17"/>
        <v>0</v>
      </c>
      <c r="AZ30" s="544">
        <f t="shared" si="18"/>
        <v>0</v>
      </c>
      <c r="BA30" s="544">
        <f t="shared" si="19"/>
        <v>0</v>
      </c>
      <c r="BB30" s="544">
        <f t="shared" si="20"/>
        <v>0</v>
      </c>
      <c r="BC30" s="545">
        <f t="shared" si="23"/>
        <v>0</v>
      </c>
      <c r="BD30" s="181"/>
      <c r="BE30" s="20"/>
      <c r="BF30" s="20"/>
      <c r="BG30" s="20"/>
      <c r="BH30" s="20"/>
      <c r="BI30" s="20"/>
      <c r="BJ30" s="20"/>
      <c r="BK30" s="20"/>
      <c r="BL30" s="20"/>
      <c r="BM30" s="20"/>
      <c r="BN30" s="20"/>
      <c r="BO30" s="20"/>
      <c r="BP30" s="20"/>
      <c r="BQ30" s="20"/>
      <c r="BR30" s="20"/>
      <c r="BS30" s="20"/>
      <c r="BT30" s="20"/>
      <c r="BU30" s="20"/>
      <c r="BV30" s="20"/>
      <c r="BW30" s="20"/>
    </row>
    <row r="31" spans="1:75" ht="11.25">
      <c r="A31" s="147" t="s">
        <v>237</v>
      </c>
      <c r="B31" s="187">
        <f>B14</f>
        <v>0</v>
      </c>
      <c r="C31" s="187">
        <f aca="true" t="shared" si="53" ref="C31:S31">C14</f>
        <v>0</v>
      </c>
      <c r="D31" s="187">
        <f t="shared" si="53"/>
        <v>0</v>
      </c>
      <c r="E31" s="187">
        <f t="shared" si="53"/>
        <v>0</v>
      </c>
      <c r="F31" s="187">
        <f t="shared" si="53"/>
        <v>0</v>
      </c>
      <c r="G31" s="187">
        <f t="shared" si="53"/>
        <v>0</v>
      </c>
      <c r="H31" s="187">
        <f t="shared" si="53"/>
        <v>0</v>
      </c>
      <c r="I31" s="187">
        <f t="shared" si="53"/>
        <v>0</v>
      </c>
      <c r="J31" s="187">
        <f t="shared" si="53"/>
        <v>0</v>
      </c>
      <c r="K31" s="187">
        <f t="shared" si="53"/>
        <v>0</v>
      </c>
      <c r="L31" s="187">
        <f t="shared" si="53"/>
        <v>0</v>
      </c>
      <c r="M31" s="187">
        <f t="shared" si="53"/>
        <v>0</v>
      </c>
      <c r="N31" s="187">
        <f t="shared" si="53"/>
        <v>0</v>
      </c>
      <c r="O31" s="187">
        <f t="shared" si="53"/>
        <v>0</v>
      </c>
      <c r="P31" s="187">
        <f t="shared" si="53"/>
        <v>0</v>
      </c>
      <c r="Q31" s="187">
        <f t="shared" si="53"/>
        <v>0</v>
      </c>
      <c r="R31" s="187">
        <f t="shared" si="53"/>
        <v>0</v>
      </c>
      <c r="S31" s="187">
        <f t="shared" si="53"/>
        <v>0</v>
      </c>
      <c r="T31" s="66"/>
      <c r="U31" s="21"/>
      <c r="V31" s="22"/>
      <c r="W31" s="20"/>
      <c r="X31" s="20"/>
      <c r="Y31" s="188"/>
      <c r="Z31" s="421"/>
      <c r="AA31" s="421"/>
      <c r="AB31" s="467"/>
      <c r="AC31" s="421"/>
      <c r="AD31" s="170"/>
      <c r="AE31" s="20"/>
      <c r="AF31" s="20"/>
      <c r="AG31" s="20"/>
      <c r="AH31" s="182">
        <v>13</v>
      </c>
      <c r="AI31" s="387"/>
      <c r="AJ31" s="179">
        <f aca="true" t="shared" si="54" ref="AJ31:AJ45">Y35</f>
        <v>0</v>
      </c>
      <c r="AK31" s="544">
        <f t="shared" si="3"/>
        <v>0</v>
      </c>
      <c r="AL31" s="544">
        <f t="shared" si="4"/>
        <v>0</v>
      </c>
      <c r="AM31" s="544">
        <f t="shared" si="5"/>
        <v>0</v>
      </c>
      <c r="AN31" s="544">
        <f t="shared" si="6"/>
        <v>0</v>
      </c>
      <c r="AO31" s="544">
        <f t="shared" si="7"/>
        <v>0</v>
      </c>
      <c r="AP31" s="544">
        <f t="shared" si="8"/>
        <v>0</v>
      </c>
      <c r="AQ31" s="544">
        <f t="shared" si="9"/>
        <v>0</v>
      </c>
      <c r="AR31" s="544">
        <f t="shared" si="10"/>
        <v>0</v>
      </c>
      <c r="AS31" s="544">
        <f t="shared" si="11"/>
        <v>0</v>
      </c>
      <c r="AT31" s="544">
        <f t="shared" si="12"/>
        <v>0</v>
      </c>
      <c r="AU31" s="544">
        <f t="shared" si="13"/>
        <v>0</v>
      </c>
      <c r="AV31" s="544">
        <f t="shared" si="14"/>
        <v>0</v>
      </c>
      <c r="AW31" s="544">
        <f t="shared" si="15"/>
        <v>0</v>
      </c>
      <c r="AX31" s="544">
        <f t="shared" si="16"/>
        <v>0</v>
      </c>
      <c r="AY31" s="544">
        <f t="shared" si="17"/>
        <v>0</v>
      </c>
      <c r="AZ31" s="544">
        <f t="shared" si="18"/>
        <v>0</v>
      </c>
      <c r="BA31" s="544">
        <f t="shared" si="19"/>
        <v>0</v>
      </c>
      <c r="BB31" s="544">
        <f t="shared" si="20"/>
        <v>0</v>
      </c>
      <c r="BC31" s="545">
        <f t="shared" si="23"/>
        <v>0</v>
      </c>
      <c r="BD31" s="181"/>
      <c r="BE31" s="20"/>
      <c r="BF31" s="20"/>
      <c r="BG31" s="20"/>
      <c r="BH31" s="20"/>
      <c r="BI31" s="20"/>
      <c r="BJ31" s="20"/>
      <c r="BK31" s="20"/>
      <c r="BL31" s="20"/>
      <c r="BM31" s="20"/>
      <c r="BN31" s="20"/>
      <c r="BO31" s="20"/>
      <c r="BP31" s="20"/>
      <c r="BQ31" s="20"/>
      <c r="BR31" s="20"/>
      <c r="BS31" s="20"/>
      <c r="BT31" s="20"/>
      <c r="BU31" s="20"/>
      <c r="BV31" s="20"/>
      <c r="BW31" s="20"/>
    </row>
    <row r="32" spans="1:75" ht="12" customHeight="1">
      <c r="A32" s="19" t="s">
        <v>158</v>
      </c>
      <c r="B32" s="432"/>
      <c r="C32" s="433"/>
      <c r="D32" s="433"/>
      <c r="E32" s="433"/>
      <c r="F32" s="433"/>
      <c r="G32" s="433"/>
      <c r="H32" s="433"/>
      <c r="I32" s="433"/>
      <c r="J32" s="433"/>
      <c r="K32" s="433"/>
      <c r="L32" s="433"/>
      <c r="M32" s="433"/>
      <c r="N32" s="433"/>
      <c r="O32" s="433"/>
      <c r="P32" s="433"/>
      <c r="Q32" s="433"/>
      <c r="R32" s="433"/>
      <c r="S32" s="434"/>
      <c r="T32" s="66"/>
      <c r="U32" s="21"/>
      <c r="V32" s="22"/>
      <c r="W32" s="20"/>
      <c r="X32" s="20"/>
      <c r="Y32" s="188"/>
      <c r="Z32" s="421"/>
      <c r="AA32" s="421"/>
      <c r="AB32" s="467"/>
      <c r="AC32" s="421"/>
      <c r="AD32" s="170"/>
      <c r="AE32" s="20"/>
      <c r="AF32" s="20"/>
      <c r="AG32" s="20"/>
      <c r="AH32" s="182">
        <v>14</v>
      </c>
      <c r="AI32" s="387"/>
      <c r="AJ32" s="179">
        <f t="shared" si="54"/>
        <v>0</v>
      </c>
      <c r="AK32" s="544">
        <f t="shared" si="3"/>
        <v>0</v>
      </c>
      <c r="AL32" s="544">
        <f t="shared" si="4"/>
        <v>0</v>
      </c>
      <c r="AM32" s="544">
        <f t="shared" si="5"/>
        <v>0</v>
      </c>
      <c r="AN32" s="544">
        <f t="shared" si="6"/>
        <v>0</v>
      </c>
      <c r="AO32" s="544">
        <f t="shared" si="7"/>
        <v>0</v>
      </c>
      <c r="AP32" s="544">
        <f t="shared" si="8"/>
        <v>0</v>
      </c>
      <c r="AQ32" s="544">
        <f t="shared" si="9"/>
        <v>0</v>
      </c>
      <c r="AR32" s="544">
        <f t="shared" si="10"/>
        <v>0</v>
      </c>
      <c r="AS32" s="544">
        <f t="shared" si="11"/>
        <v>0</v>
      </c>
      <c r="AT32" s="544">
        <f t="shared" si="12"/>
        <v>0</v>
      </c>
      <c r="AU32" s="544">
        <f t="shared" si="13"/>
        <v>0</v>
      </c>
      <c r="AV32" s="544">
        <f t="shared" si="14"/>
        <v>0</v>
      </c>
      <c r="AW32" s="544">
        <f t="shared" si="15"/>
        <v>0</v>
      </c>
      <c r="AX32" s="544">
        <f t="shared" si="16"/>
        <v>0</v>
      </c>
      <c r="AY32" s="544">
        <f t="shared" si="17"/>
        <v>0</v>
      </c>
      <c r="AZ32" s="544">
        <f t="shared" si="18"/>
        <v>0</v>
      </c>
      <c r="BA32" s="544">
        <f t="shared" si="19"/>
        <v>0</v>
      </c>
      <c r="BB32" s="544">
        <f t="shared" si="20"/>
        <v>0</v>
      </c>
      <c r="BC32" s="545">
        <f t="shared" si="23"/>
        <v>0</v>
      </c>
      <c r="BD32" s="181"/>
      <c r="BE32" s="20"/>
      <c r="BF32" s="20"/>
      <c r="BG32" s="20"/>
      <c r="BH32" s="20"/>
      <c r="BI32" s="20"/>
      <c r="BJ32" s="20"/>
      <c r="BK32" s="20"/>
      <c r="BL32" s="20"/>
      <c r="BM32" s="20"/>
      <c r="BN32" s="20"/>
      <c r="BO32" s="20"/>
      <c r="BP32" s="20"/>
      <c r="BQ32" s="20"/>
      <c r="BR32" s="20"/>
      <c r="BS32" s="20"/>
      <c r="BT32" s="20"/>
      <c r="BU32" s="20"/>
      <c r="BV32" s="20"/>
      <c r="BW32" s="20"/>
    </row>
    <row r="33" spans="1:75" ht="11.25">
      <c r="A33" s="41"/>
      <c r="B33" s="148">
        <f aca="true" t="shared" si="55" ref="B33:S33">IF(B32=0,"",IF(B22&lt;B32-B32*$W30/100,"+",IF(B22&gt;B32+B32*$W30/100,"-","")))</f>
      </c>
      <c r="C33" s="148">
        <f t="shared" si="55"/>
      </c>
      <c r="D33" s="148">
        <f t="shared" si="55"/>
      </c>
      <c r="E33" s="148">
        <f t="shared" si="55"/>
      </c>
      <c r="F33" s="148">
        <f t="shared" si="55"/>
      </c>
      <c r="G33" s="148">
        <f t="shared" si="55"/>
      </c>
      <c r="H33" s="148">
        <f t="shared" si="55"/>
      </c>
      <c r="I33" s="148">
        <f t="shared" si="55"/>
      </c>
      <c r="J33" s="148">
        <f t="shared" si="55"/>
      </c>
      <c r="K33" s="148">
        <f t="shared" si="55"/>
      </c>
      <c r="L33" s="148">
        <f t="shared" si="55"/>
      </c>
      <c r="M33" s="148">
        <f t="shared" si="55"/>
      </c>
      <c r="N33" s="148">
        <f t="shared" si="55"/>
      </c>
      <c r="O33" s="148">
        <f t="shared" si="55"/>
      </c>
      <c r="P33" s="148">
        <f t="shared" si="55"/>
      </c>
      <c r="Q33" s="148">
        <f t="shared" si="55"/>
      </c>
      <c r="R33" s="148">
        <f t="shared" si="55"/>
      </c>
      <c r="S33" s="148">
        <f t="shared" si="55"/>
      </c>
      <c r="T33" s="66"/>
      <c r="U33" s="21"/>
      <c r="V33" s="22"/>
      <c r="W33" s="20"/>
      <c r="X33" s="20"/>
      <c r="Y33" s="188"/>
      <c r="Z33" s="421"/>
      <c r="AA33" s="421"/>
      <c r="AB33" s="467"/>
      <c r="AC33" s="421"/>
      <c r="AD33" s="170"/>
      <c r="AE33" s="20"/>
      <c r="AF33" s="20"/>
      <c r="AG33" s="20"/>
      <c r="AH33" s="182">
        <v>15</v>
      </c>
      <c r="AI33" s="387"/>
      <c r="AJ33" s="179">
        <f t="shared" si="54"/>
        <v>0</v>
      </c>
      <c r="AK33" s="544">
        <f t="shared" si="3"/>
        <v>0</v>
      </c>
      <c r="AL33" s="544">
        <f t="shared" si="4"/>
        <v>0</v>
      </c>
      <c r="AM33" s="544">
        <f t="shared" si="5"/>
        <v>0</v>
      </c>
      <c r="AN33" s="544">
        <f t="shared" si="6"/>
        <v>0</v>
      </c>
      <c r="AO33" s="544">
        <f t="shared" si="7"/>
        <v>0</v>
      </c>
      <c r="AP33" s="544">
        <f t="shared" si="8"/>
        <v>0</v>
      </c>
      <c r="AQ33" s="544">
        <f t="shared" si="9"/>
        <v>0</v>
      </c>
      <c r="AR33" s="544">
        <f t="shared" si="10"/>
        <v>0</v>
      </c>
      <c r="AS33" s="544">
        <f t="shared" si="11"/>
        <v>0</v>
      </c>
      <c r="AT33" s="544">
        <f t="shared" si="12"/>
        <v>0</v>
      </c>
      <c r="AU33" s="544">
        <f t="shared" si="13"/>
        <v>0</v>
      </c>
      <c r="AV33" s="544">
        <f t="shared" si="14"/>
        <v>0</v>
      </c>
      <c r="AW33" s="544">
        <f t="shared" si="15"/>
        <v>0</v>
      </c>
      <c r="AX33" s="544">
        <f t="shared" si="16"/>
        <v>0</v>
      </c>
      <c r="AY33" s="544">
        <f t="shared" si="17"/>
        <v>0</v>
      </c>
      <c r="AZ33" s="544">
        <f t="shared" si="18"/>
        <v>0</v>
      </c>
      <c r="BA33" s="544">
        <f t="shared" si="19"/>
        <v>0</v>
      </c>
      <c r="BB33" s="544">
        <f t="shared" si="20"/>
        <v>0</v>
      </c>
      <c r="BC33" s="545">
        <f t="shared" si="23"/>
        <v>0</v>
      </c>
      <c r="BD33" s="181"/>
      <c r="BE33" s="20"/>
      <c r="BF33" s="20"/>
      <c r="BG33" s="20"/>
      <c r="BH33" s="20"/>
      <c r="BI33" s="20"/>
      <c r="BJ33" s="20"/>
      <c r="BK33" s="20"/>
      <c r="BL33" s="20"/>
      <c r="BM33" s="20"/>
      <c r="BN33" s="20"/>
      <c r="BO33" s="20"/>
      <c r="BP33" s="20"/>
      <c r="BQ33" s="20"/>
      <c r="BR33" s="20"/>
      <c r="BS33" s="20"/>
      <c r="BT33" s="20"/>
      <c r="BU33" s="20"/>
      <c r="BV33" s="20"/>
      <c r="BW33" s="20"/>
    </row>
    <row r="34" spans="1:75" ht="11.25">
      <c r="A34" s="32" t="s">
        <v>11</v>
      </c>
      <c r="B34" s="149"/>
      <c r="C34" s="150"/>
      <c r="D34" s="150"/>
      <c r="E34" s="150"/>
      <c r="F34" s="150"/>
      <c r="G34" s="150"/>
      <c r="H34" s="150"/>
      <c r="I34" s="150"/>
      <c r="J34" s="150"/>
      <c r="K34" s="150"/>
      <c r="L34" s="150"/>
      <c r="M34" s="150"/>
      <c r="N34" s="150"/>
      <c r="O34" s="150"/>
      <c r="P34" s="150"/>
      <c r="Q34" s="150"/>
      <c r="R34" s="150"/>
      <c r="S34" s="151"/>
      <c r="T34" s="107">
        <f>SUM(B34:S34)</f>
        <v>0</v>
      </c>
      <c r="U34" s="21" t="s">
        <v>46</v>
      </c>
      <c r="V34" s="22"/>
      <c r="W34" s="20"/>
      <c r="X34" s="20"/>
      <c r="Y34" s="188"/>
      <c r="Z34" s="421"/>
      <c r="AA34" s="421"/>
      <c r="AB34" s="467"/>
      <c r="AC34" s="421"/>
      <c r="AD34" s="170"/>
      <c r="AE34" s="20"/>
      <c r="AF34" s="20"/>
      <c r="AG34" s="20"/>
      <c r="AH34" s="182">
        <v>16</v>
      </c>
      <c r="AI34" s="387"/>
      <c r="AJ34" s="179">
        <f t="shared" si="54"/>
        <v>0</v>
      </c>
      <c r="AK34" s="544">
        <f t="shared" si="3"/>
        <v>0</v>
      </c>
      <c r="AL34" s="544">
        <f t="shared" si="4"/>
        <v>0</v>
      </c>
      <c r="AM34" s="544">
        <f t="shared" si="5"/>
        <v>0</v>
      </c>
      <c r="AN34" s="544">
        <f t="shared" si="6"/>
        <v>0</v>
      </c>
      <c r="AO34" s="544">
        <f t="shared" si="7"/>
        <v>0</v>
      </c>
      <c r="AP34" s="544">
        <f t="shared" si="8"/>
        <v>0</v>
      </c>
      <c r="AQ34" s="544">
        <f t="shared" si="9"/>
        <v>0</v>
      </c>
      <c r="AR34" s="544">
        <f t="shared" si="10"/>
        <v>0</v>
      </c>
      <c r="AS34" s="544">
        <f t="shared" si="11"/>
        <v>0</v>
      </c>
      <c r="AT34" s="544">
        <f t="shared" si="12"/>
        <v>0</v>
      </c>
      <c r="AU34" s="544">
        <f t="shared" si="13"/>
        <v>0</v>
      </c>
      <c r="AV34" s="544">
        <f t="shared" si="14"/>
        <v>0</v>
      </c>
      <c r="AW34" s="544">
        <f t="shared" si="15"/>
        <v>0</v>
      </c>
      <c r="AX34" s="544">
        <f t="shared" si="16"/>
        <v>0</v>
      </c>
      <c r="AY34" s="544">
        <f t="shared" si="17"/>
        <v>0</v>
      </c>
      <c r="AZ34" s="544">
        <f t="shared" si="18"/>
        <v>0</v>
      </c>
      <c r="BA34" s="544">
        <f t="shared" si="19"/>
        <v>0</v>
      </c>
      <c r="BB34" s="544">
        <f t="shared" si="20"/>
        <v>0</v>
      </c>
      <c r="BC34" s="545">
        <f t="shared" si="23"/>
        <v>0</v>
      </c>
      <c r="BD34" s="181"/>
      <c r="BE34" s="20"/>
      <c r="BF34" s="20"/>
      <c r="BG34" s="20"/>
      <c r="BH34" s="20"/>
      <c r="BI34" s="20"/>
      <c r="BJ34" s="20"/>
      <c r="BK34" s="20"/>
      <c r="BL34" s="20"/>
      <c r="BM34" s="20"/>
      <c r="BN34" s="20"/>
      <c r="BO34" s="20"/>
      <c r="BP34" s="20"/>
      <c r="BQ34" s="20"/>
      <c r="BR34" s="20"/>
      <c r="BS34" s="20"/>
      <c r="BT34" s="20"/>
      <c r="BU34" s="20"/>
      <c r="BV34" s="20"/>
      <c r="BW34" s="20"/>
    </row>
    <row r="35" spans="1:75" ht="11.25">
      <c r="A35" s="32" t="s">
        <v>12</v>
      </c>
      <c r="B35" s="15"/>
      <c r="C35" s="5"/>
      <c r="D35" s="5"/>
      <c r="E35" s="5"/>
      <c r="F35" s="5"/>
      <c r="G35" s="5"/>
      <c r="H35" s="5"/>
      <c r="I35" s="5"/>
      <c r="J35" s="5"/>
      <c r="K35" s="5"/>
      <c r="L35" s="5"/>
      <c r="M35" s="5"/>
      <c r="N35" s="5"/>
      <c r="O35" s="5"/>
      <c r="P35" s="5"/>
      <c r="Q35" s="5"/>
      <c r="R35" s="5"/>
      <c r="S35" s="16"/>
      <c r="T35" s="66">
        <f>SUM(B35:S35)</f>
        <v>0</v>
      </c>
      <c r="U35" s="21" t="s">
        <v>45</v>
      </c>
      <c r="V35" s="22"/>
      <c r="W35" s="20"/>
      <c r="X35" s="20"/>
      <c r="Y35" s="170"/>
      <c r="Z35" s="421"/>
      <c r="AA35" s="421"/>
      <c r="AB35" s="467"/>
      <c r="AC35" s="421"/>
      <c r="AD35" s="170"/>
      <c r="AE35" s="20"/>
      <c r="AF35" s="20"/>
      <c r="AG35" s="20"/>
      <c r="AH35" s="182"/>
      <c r="AI35" s="387"/>
      <c r="AJ35" s="179">
        <f t="shared" si="54"/>
        <v>0</v>
      </c>
      <c r="AK35" s="544">
        <f t="shared" si="3"/>
        <v>0</v>
      </c>
      <c r="AL35" s="544">
        <f t="shared" si="4"/>
        <v>0</v>
      </c>
      <c r="AM35" s="544">
        <f t="shared" si="5"/>
        <v>0</v>
      </c>
      <c r="AN35" s="544">
        <f t="shared" si="6"/>
        <v>0</v>
      </c>
      <c r="AO35" s="544">
        <f t="shared" si="7"/>
        <v>0</v>
      </c>
      <c r="AP35" s="544">
        <f t="shared" si="8"/>
        <v>0</v>
      </c>
      <c r="AQ35" s="544">
        <f t="shared" si="9"/>
        <v>0</v>
      </c>
      <c r="AR35" s="544">
        <f t="shared" si="10"/>
        <v>0</v>
      </c>
      <c r="AS35" s="544">
        <f t="shared" si="11"/>
        <v>0</v>
      </c>
      <c r="AT35" s="544">
        <f t="shared" si="12"/>
        <v>0</v>
      </c>
      <c r="AU35" s="544">
        <f t="shared" si="13"/>
        <v>0</v>
      </c>
      <c r="AV35" s="544">
        <f t="shared" si="14"/>
        <v>0</v>
      </c>
      <c r="AW35" s="544">
        <f t="shared" si="15"/>
        <v>0</v>
      </c>
      <c r="AX35" s="544">
        <f t="shared" si="16"/>
        <v>0</v>
      </c>
      <c r="AY35" s="544">
        <f t="shared" si="17"/>
        <v>0</v>
      </c>
      <c r="AZ35" s="544">
        <f t="shared" si="18"/>
        <v>0</v>
      </c>
      <c r="BA35" s="544">
        <f t="shared" si="19"/>
        <v>0</v>
      </c>
      <c r="BB35" s="544">
        <f t="shared" si="20"/>
        <v>0</v>
      </c>
      <c r="BC35" s="545">
        <f t="shared" si="23"/>
        <v>0</v>
      </c>
      <c r="BD35" s="181"/>
      <c r="BE35" s="20"/>
      <c r="BF35" s="20"/>
      <c r="BG35" s="20"/>
      <c r="BH35" s="20"/>
      <c r="BI35" s="20"/>
      <c r="BJ35" s="20"/>
      <c r="BK35" s="20"/>
      <c r="BL35" s="20"/>
      <c r="BM35" s="20"/>
      <c r="BN35" s="20"/>
      <c r="BO35" s="20"/>
      <c r="BP35" s="20"/>
      <c r="BQ35" s="20"/>
      <c r="BR35" s="20"/>
      <c r="BS35" s="20"/>
      <c r="BT35" s="20"/>
      <c r="BU35" s="20"/>
      <c r="BV35" s="20"/>
      <c r="BW35" s="20"/>
    </row>
    <row r="36" spans="1:75" ht="12.75" customHeight="1">
      <c r="A36" s="32" t="s">
        <v>13</v>
      </c>
      <c r="B36" s="15"/>
      <c r="C36" s="5"/>
      <c r="D36" s="5"/>
      <c r="E36" s="5"/>
      <c r="F36" s="5"/>
      <c r="G36" s="5"/>
      <c r="H36" s="5"/>
      <c r="I36" s="5"/>
      <c r="J36" s="5"/>
      <c r="K36" s="5"/>
      <c r="L36" s="5"/>
      <c r="M36" s="5"/>
      <c r="N36" s="5"/>
      <c r="O36" s="5"/>
      <c r="P36" s="5"/>
      <c r="Q36" s="5"/>
      <c r="R36" s="5"/>
      <c r="S36" s="16"/>
      <c r="T36" s="66">
        <f>SUM(B36:S36)</f>
        <v>0</v>
      </c>
      <c r="U36" s="21" t="s">
        <v>45</v>
      </c>
      <c r="V36" s="22"/>
      <c r="W36" s="20"/>
      <c r="X36" s="20"/>
      <c r="Y36" s="172"/>
      <c r="Z36" s="421"/>
      <c r="AA36" s="421"/>
      <c r="AB36" s="467"/>
      <c r="AC36" s="421"/>
      <c r="AD36" s="170"/>
      <c r="AE36" s="20"/>
      <c r="AF36" s="20"/>
      <c r="AG36" s="20"/>
      <c r="AH36" s="182">
        <v>17</v>
      </c>
      <c r="AI36" s="387"/>
      <c r="AJ36" s="179">
        <f t="shared" si="54"/>
        <v>0</v>
      </c>
      <c r="AK36" s="544">
        <f t="shared" si="3"/>
        <v>0</v>
      </c>
      <c r="AL36" s="544">
        <f t="shared" si="4"/>
        <v>0</v>
      </c>
      <c r="AM36" s="544">
        <f t="shared" si="5"/>
        <v>0</v>
      </c>
      <c r="AN36" s="544">
        <f t="shared" si="6"/>
        <v>0</v>
      </c>
      <c r="AO36" s="544">
        <f t="shared" si="7"/>
        <v>0</v>
      </c>
      <c r="AP36" s="544">
        <f t="shared" si="8"/>
        <v>0</v>
      </c>
      <c r="AQ36" s="544">
        <f t="shared" si="9"/>
        <v>0</v>
      </c>
      <c r="AR36" s="544">
        <f t="shared" si="10"/>
        <v>0</v>
      </c>
      <c r="AS36" s="544">
        <f t="shared" si="11"/>
        <v>0</v>
      </c>
      <c r="AT36" s="544">
        <f t="shared" si="12"/>
        <v>0</v>
      </c>
      <c r="AU36" s="544">
        <f t="shared" si="13"/>
        <v>0</v>
      </c>
      <c r="AV36" s="544">
        <f t="shared" si="14"/>
        <v>0</v>
      </c>
      <c r="AW36" s="544">
        <f t="shared" si="15"/>
        <v>0</v>
      </c>
      <c r="AX36" s="544">
        <f t="shared" si="16"/>
        <v>0</v>
      </c>
      <c r="AY36" s="544">
        <f t="shared" si="17"/>
        <v>0</v>
      </c>
      <c r="AZ36" s="544">
        <f t="shared" si="18"/>
        <v>0</v>
      </c>
      <c r="BA36" s="544">
        <f t="shared" si="19"/>
        <v>0</v>
      </c>
      <c r="BB36" s="544">
        <f t="shared" si="20"/>
        <v>0</v>
      </c>
      <c r="BC36" s="545">
        <f t="shared" si="23"/>
        <v>0</v>
      </c>
      <c r="BD36" s="181"/>
      <c r="BE36" s="20"/>
      <c r="BF36" s="20"/>
      <c r="BG36" s="20"/>
      <c r="BH36" s="20"/>
      <c r="BI36" s="20"/>
      <c r="BJ36" s="20"/>
      <c r="BK36" s="20"/>
      <c r="BL36" s="20"/>
      <c r="BM36" s="20"/>
      <c r="BN36" s="20"/>
      <c r="BO36" s="20"/>
      <c r="BP36" s="20"/>
      <c r="BQ36" s="20"/>
      <c r="BR36" s="20"/>
      <c r="BS36" s="20"/>
      <c r="BT36" s="20"/>
      <c r="BU36" s="20"/>
      <c r="BV36" s="20"/>
      <c r="BW36" s="20"/>
    </row>
    <row r="37" spans="1:75" ht="11.25">
      <c r="A37" s="32" t="s">
        <v>14</v>
      </c>
      <c r="B37" s="152"/>
      <c r="C37" s="153"/>
      <c r="D37" s="153"/>
      <c r="E37" s="153"/>
      <c r="F37" s="153"/>
      <c r="G37" s="153"/>
      <c r="H37" s="153"/>
      <c r="I37" s="153"/>
      <c r="J37" s="153"/>
      <c r="K37" s="153"/>
      <c r="L37" s="153"/>
      <c r="M37" s="153"/>
      <c r="N37" s="153"/>
      <c r="O37" s="153"/>
      <c r="P37" s="153"/>
      <c r="Q37" s="153"/>
      <c r="R37" s="153"/>
      <c r="S37" s="154"/>
      <c r="T37" s="66">
        <f>SUM(B37:S37)</f>
        <v>0</v>
      </c>
      <c r="U37" s="21" t="s">
        <v>45</v>
      </c>
      <c r="V37" s="22"/>
      <c r="W37" s="20"/>
      <c r="X37" s="20"/>
      <c r="Y37" s="172"/>
      <c r="Z37" s="421"/>
      <c r="AA37" s="421"/>
      <c r="AB37" s="467"/>
      <c r="AC37" s="421"/>
      <c r="AD37" s="170"/>
      <c r="AE37" s="20"/>
      <c r="AF37" s="20"/>
      <c r="AG37" s="20"/>
      <c r="AH37" s="182">
        <v>18</v>
      </c>
      <c r="AI37" s="387"/>
      <c r="AJ37" s="179">
        <f t="shared" si="54"/>
        <v>0</v>
      </c>
      <c r="AK37" s="544">
        <f t="shared" si="3"/>
        <v>0</v>
      </c>
      <c r="AL37" s="544">
        <f t="shared" si="4"/>
        <v>0</v>
      </c>
      <c r="AM37" s="544">
        <f t="shared" si="5"/>
        <v>0</v>
      </c>
      <c r="AN37" s="544">
        <f t="shared" si="6"/>
        <v>0</v>
      </c>
      <c r="AO37" s="544">
        <f t="shared" si="7"/>
        <v>0</v>
      </c>
      <c r="AP37" s="544">
        <f t="shared" si="8"/>
        <v>0</v>
      </c>
      <c r="AQ37" s="544">
        <f t="shared" si="9"/>
        <v>0</v>
      </c>
      <c r="AR37" s="544">
        <f t="shared" si="10"/>
        <v>0</v>
      </c>
      <c r="AS37" s="544">
        <f t="shared" si="11"/>
        <v>0</v>
      </c>
      <c r="AT37" s="544">
        <f t="shared" si="12"/>
        <v>0</v>
      </c>
      <c r="AU37" s="544">
        <f t="shared" si="13"/>
        <v>0</v>
      </c>
      <c r="AV37" s="544">
        <f t="shared" si="14"/>
        <v>0</v>
      </c>
      <c r="AW37" s="544">
        <f t="shared" si="15"/>
        <v>0</v>
      </c>
      <c r="AX37" s="544">
        <f t="shared" si="16"/>
        <v>0</v>
      </c>
      <c r="AY37" s="544">
        <f t="shared" si="17"/>
        <v>0</v>
      </c>
      <c r="AZ37" s="544">
        <f t="shared" si="18"/>
        <v>0</v>
      </c>
      <c r="BA37" s="544">
        <f t="shared" si="19"/>
        <v>0</v>
      </c>
      <c r="BB37" s="544">
        <f t="shared" si="20"/>
        <v>0</v>
      </c>
      <c r="BC37" s="545">
        <f t="shared" si="23"/>
        <v>0</v>
      </c>
      <c r="BD37" s="181"/>
      <c r="BE37" s="20"/>
      <c r="BF37" s="20"/>
      <c r="BG37" s="20"/>
      <c r="BH37" s="20"/>
      <c r="BI37" s="20"/>
      <c r="BJ37" s="20"/>
      <c r="BK37" s="20"/>
      <c r="BL37" s="20"/>
      <c r="BM37" s="20"/>
      <c r="BN37" s="20"/>
      <c r="BO37" s="20"/>
      <c r="BP37" s="20"/>
      <c r="BQ37" s="20"/>
      <c r="BR37" s="20"/>
      <c r="BS37" s="20"/>
      <c r="BT37" s="20"/>
      <c r="BU37" s="20"/>
      <c r="BV37" s="20"/>
      <c r="BW37" s="20"/>
    </row>
    <row r="38" spans="1:75" ht="10.5">
      <c r="A38" s="20"/>
      <c r="B38" s="20"/>
      <c r="C38" s="20"/>
      <c r="D38" s="20"/>
      <c r="E38" s="20"/>
      <c r="F38" s="20"/>
      <c r="G38" s="20"/>
      <c r="H38" s="20"/>
      <c r="I38" s="20"/>
      <c r="J38" s="20"/>
      <c r="K38" s="20"/>
      <c r="L38" s="20"/>
      <c r="M38" s="20"/>
      <c r="N38" s="20"/>
      <c r="O38" s="20"/>
      <c r="P38" s="20"/>
      <c r="Q38" s="20"/>
      <c r="R38" s="20"/>
      <c r="S38" s="20"/>
      <c r="T38" s="20"/>
      <c r="U38" s="20"/>
      <c r="V38" s="20"/>
      <c r="W38" s="20"/>
      <c r="X38" s="20"/>
      <c r="Y38" s="172"/>
      <c r="Z38" s="421"/>
      <c r="AA38" s="421"/>
      <c r="AB38" s="467"/>
      <c r="AC38" s="421"/>
      <c r="AD38" s="170"/>
      <c r="AE38" s="20"/>
      <c r="AF38" s="20"/>
      <c r="AG38" s="20"/>
      <c r="AH38" s="182">
        <v>19</v>
      </c>
      <c r="AI38" s="387"/>
      <c r="AJ38" s="179">
        <f t="shared" si="54"/>
        <v>0</v>
      </c>
      <c r="AK38" s="544">
        <f t="shared" si="3"/>
        <v>0</v>
      </c>
      <c r="AL38" s="544">
        <f t="shared" si="4"/>
        <v>0</v>
      </c>
      <c r="AM38" s="544">
        <f t="shared" si="5"/>
        <v>0</v>
      </c>
      <c r="AN38" s="544">
        <f t="shared" si="6"/>
        <v>0</v>
      </c>
      <c r="AO38" s="544">
        <f t="shared" si="7"/>
        <v>0</v>
      </c>
      <c r="AP38" s="544">
        <f t="shared" si="8"/>
        <v>0</v>
      </c>
      <c r="AQ38" s="544">
        <f t="shared" si="9"/>
        <v>0</v>
      </c>
      <c r="AR38" s="544">
        <f t="shared" si="10"/>
        <v>0</v>
      </c>
      <c r="AS38" s="544">
        <f t="shared" si="11"/>
        <v>0</v>
      </c>
      <c r="AT38" s="544">
        <f t="shared" si="12"/>
        <v>0</v>
      </c>
      <c r="AU38" s="544">
        <f t="shared" si="13"/>
        <v>0</v>
      </c>
      <c r="AV38" s="544">
        <f t="shared" si="14"/>
        <v>0</v>
      </c>
      <c r="AW38" s="544">
        <f t="shared" si="15"/>
        <v>0</v>
      </c>
      <c r="AX38" s="544">
        <f t="shared" si="16"/>
        <v>0</v>
      </c>
      <c r="AY38" s="544">
        <f t="shared" si="17"/>
        <v>0</v>
      </c>
      <c r="AZ38" s="544">
        <f t="shared" si="18"/>
        <v>0</v>
      </c>
      <c r="BA38" s="544">
        <f t="shared" si="19"/>
        <v>0</v>
      </c>
      <c r="BB38" s="544">
        <f t="shared" si="20"/>
        <v>0</v>
      </c>
      <c r="BC38" s="545">
        <f t="shared" si="23"/>
        <v>0</v>
      </c>
      <c r="BD38" s="181"/>
      <c r="BE38" s="20"/>
      <c r="BF38" s="20"/>
      <c r="BG38" s="20"/>
      <c r="BH38" s="20"/>
      <c r="BI38" s="20"/>
      <c r="BJ38" s="20"/>
      <c r="BK38" s="20"/>
      <c r="BL38" s="20"/>
      <c r="BM38" s="20"/>
      <c r="BN38" s="20"/>
      <c r="BO38" s="20"/>
      <c r="BP38" s="20"/>
      <c r="BQ38" s="20"/>
      <c r="BR38" s="20"/>
      <c r="BS38" s="20"/>
      <c r="BT38" s="20"/>
      <c r="BU38" s="20"/>
      <c r="BV38" s="20"/>
      <c r="BW38" s="20"/>
    </row>
    <row r="39" spans="1:75" ht="11.25">
      <c r="A39" s="19" t="s">
        <v>20</v>
      </c>
      <c r="B39" s="37"/>
      <c r="C39" s="37"/>
      <c r="D39" s="37"/>
      <c r="E39" s="37"/>
      <c r="F39" s="37"/>
      <c r="G39" s="37"/>
      <c r="H39" s="37"/>
      <c r="I39" s="37"/>
      <c r="J39" s="37"/>
      <c r="K39" s="37"/>
      <c r="L39" s="37"/>
      <c r="M39" s="37"/>
      <c r="N39" s="37"/>
      <c r="O39" s="37"/>
      <c r="P39" s="37"/>
      <c r="Q39" s="37"/>
      <c r="R39" s="37"/>
      <c r="S39" s="37"/>
      <c r="T39" s="32"/>
      <c r="U39" s="22"/>
      <c r="V39" s="22"/>
      <c r="W39" s="20"/>
      <c r="X39" s="20"/>
      <c r="Y39" s="172"/>
      <c r="Z39" s="421"/>
      <c r="AA39" s="421"/>
      <c r="AB39" s="467"/>
      <c r="AC39" s="421"/>
      <c r="AD39" s="170"/>
      <c r="AE39" s="20"/>
      <c r="AF39" s="20"/>
      <c r="AG39" s="20"/>
      <c r="AH39" s="182">
        <v>20</v>
      </c>
      <c r="AI39" s="387"/>
      <c r="AJ39" s="179">
        <f t="shared" si="54"/>
        <v>0</v>
      </c>
      <c r="AK39" s="544">
        <f t="shared" si="3"/>
        <v>0</v>
      </c>
      <c r="AL39" s="544">
        <f t="shared" si="4"/>
        <v>0</v>
      </c>
      <c r="AM39" s="544">
        <f t="shared" si="5"/>
        <v>0</v>
      </c>
      <c r="AN39" s="544">
        <f t="shared" si="6"/>
        <v>0</v>
      </c>
      <c r="AO39" s="544">
        <f t="shared" si="7"/>
        <v>0</v>
      </c>
      <c r="AP39" s="544">
        <f t="shared" si="8"/>
        <v>0</v>
      </c>
      <c r="AQ39" s="544">
        <f t="shared" si="9"/>
        <v>0</v>
      </c>
      <c r="AR39" s="544">
        <f t="shared" si="10"/>
        <v>0</v>
      </c>
      <c r="AS39" s="544">
        <f t="shared" si="11"/>
        <v>0</v>
      </c>
      <c r="AT39" s="544">
        <f t="shared" si="12"/>
        <v>0</v>
      </c>
      <c r="AU39" s="544">
        <f t="shared" si="13"/>
        <v>0</v>
      </c>
      <c r="AV39" s="544">
        <f t="shared" si="14"/>
        <v>0</v>
      </c>
      <c r="AW39" s="544">
        <f t="shared" si="15"/>
        <v>0</v>
      </c>
      <c r="AX39" s="544">
        <f t="shared" si="16"/>
        <v>0</v>
      </c>
      <c r="AY39" s="544">
        <f t="shared" si="17"/>
        <v>0</v>
      </c>
      <c r="AZ39" s="544">
        <f t="shared" si="18"/>
        <v>0</v>
      </c>
      <c r="BA39" s="544">
        <f t="shared" si="19"/>
        <v>0</v>
      </c>
      <c r="BB39" s="544">
        <f t="shared" si="20"/>
        <v>0</v>
      </c>
      <c r="BC39" s="545">
        <f t="shared" si="23"/>
        <v>0</v>
      </c>
      <c r="BD39" s="181"/>
      <c r="BE39" s="20"/>
      <c r="BF39" s="20"/>
      <c r="BG39" s="20"/>
      <c r="BH39" s="20"/>
      <c r="BI39" s="20"/>
      <c r="BJ39" s="20"/>
      <c r="BK39" s="20"/>
      <c r="BL39" s="20"/>
      <c r="BM39" s="20"/>
      <c r="BN39" s="20"/>
      <c r="BO39" s="20"/>
      <c r="BP39" s="20"/>
      <c r="BQ39" s="20"/>
      <c r="BR39" s="20"/>
      <c r="BS39" s="20"/>
      <c r="BT39" s="20"/>
      <c r="BU39" s="20"/>
      <c r="BV39" s="20"/>
      <c r="BW39" s="20"/>
    </row>
    <row r="40" spans="1:75" ht="11.25">
      <c r="A40" s="32" t="s">
        <v>21</v>
      </c>
      <c r="B40" s="438"/>
      <c r="C40" s="439"/>
      <c r="D40" s="439"/>
      <c r="E40" s="439"/>
      <c r="F40" s="439"/>
      <c r="G40" s="439"/>
      <c r="H40" s="439"/>
      <c r="I40" s="439"/>
      <c r="J40" s="439"/>
      <c r="K40" s="439"/>
      <c r="L40" s="439"/>
      <c r="M40" s="439"/>
      <c r="N40" s="439"/>
      <c r="O40" s="439"/>
      <c r="P40" s="439"/>
      <c r="Q40" s="439"/>
      <c r="R40" s="439"/>
      <c r="S40" s="440"/>
      <c r="T40" s="32"/>
      <c r="U40" s="22"/>
      <c r="V40" s="22"/>
      <c r="W40" s="20"/>
      <c r="X40" s="20"/>
      <c r="Y40" s="172"/>
      <c r="Z40" s="421"/>
      <c r="AA40" s="421"/>
      <c r="AB40" s="467"/>
      <c r="AC40" s="421"/>
      <c r="AD40" s="170"/>
      <c r="AE40" s="20"/>
      <c r="AF40" s="20"/>
      <c r="AG40" s="20"/>
      <c r="AH40" s="182">
        <v>21</v>
      </c>
      <c r="AI40" s="387"/>
      <c r="AJ40" s="179">
        <f t="shared" si="54"/>
        <v>0</v>
      </c>
      <c r="AK40" s="544">
        <f t="shared" si="3"/>
        <v>0</v>
      </c>
      <c r="AL40" s="544">
        <f t="shared" si="4"/>
        <v>0</v>
      </c>
      <c r="AM40" s="544">
        <f t="shared" si="5"/>
        <v>0</v>
      </c>
      <c r="AN40" s="544">
        <f t="shared" si="6"/>
        <v>0</v>
      </c>
      <c r="AO40" s="544">
        <f t="shared" si="7"/>
        <v>0</v>
      </c>
      <c r="AP40" s="544">
        <f t="shared" si="8"/>
        <v>0</v>
      </c>
      <c r="AQ40" s="544">
        <f t="shared" si="9"/>
        <v>0</v>
      </c>
      <c r="AR40" s="544">
        <f t="shared" si="10"/>
        <v>0</v>
      </c>
      <c r="AS40" s="544">
        <f t="shared" si="11"/>
        <v>0</v>
      </c>
      <c r="AT40" s="544">
        <f t="shared" si="12"/>
        <v>0</v>
      </c>
      <c r="AU40" s="544">
        <f t="shared" si="13"/>
        <v>0</v>
      </c>
      <c r="AV40" s="544">
        <f t="shared" si="14"/>
        <v>0</v>
      </c>
      <c r="AW40" s="544">
        <f t="shared" si="15"/>
        <v>0</v>
      </c>
      <c r="AX40" s="544">
        <f t="shared" si="16"/>
        <v>0</v>
      </c>
      <c r="AY40" s="544">
        <f t="shared" si="17"/>
        <v>0</v>
      </c>
      <c r="AZ40" s="544">
        <f t="shared" si="18"/>
        <v>0</v>
      </c>
      <c r="BA40" s="544">
        <f t="shared" si="19"/>
        <v>0</v>
      </c>
      <c r="BB40" s="544">
        <f t="shared" si="20"/>
        <v>0</v>
      </c>
      <c r="BC40" s="545">
        <f t="shared" si="23"/>
        <v>0</v>
      </c>
      <c r="BD40" s="181"/>
      <c r="BE40" s="20"/>
      <c r="BF40" s="20"/>
      <c r="BG40" s="20"/>
      <c r="BH40" s="20"/>
      <c r="BI40" s="20"/>
      <c r="BJ40" s="20"/>
      <c r="BK40" s="20"/>
      <c r="BL40" s="20"/>
      <c r="BM40" s="20"/>
      <c r="BN40" s="20"/>
      <c r="BO40" s="20"/>
      <c r="BP40" s="20"/>
      <c r="BQ40" s="20"/>
      <c r="BR40" s="20"/>
      <c r="BS40" s="20"/>
      <c r="BT40" s="20"/>
      <c r="BU40" s="20"/>
      <c r="BV40" s="20"/>
      <c r="BW40" s="20"/>
    </row>
    <row r="41" spans="1:75" ht="11.25">
      <c r="A41" s="32" t="s">
        <v>34</v>
      </c>
      <c r="B41" s="13"/>
      <c r="C41" s="3"/>
      <c r="D41" s="3"/>
      <c r="E41" s="3"/>
      <c r="F41" s="3"/>
      <c r="G41" s="3"/>
      <c r="H41" s="3"/>
      <c r="I41" s="3"/>
      <c r="J41" s="3"/>
      <c r="K41" s="3"/>
      <c r="L41" s="3"/>
      <c r="M41" s="3"/>
      <c r="N41" s="3"/>
      <c r="O41" s="3"/>
      <c r="P41" s="3"/>
      <c r="Q41" s="3"/>
      <c r="R41" s="3"/>
      <c r="S41" s="14"/>
      <c r="T41" s="32"/>
      <c r="U41" s="22"/>
      <c r="V41" s="22"/>
      <c r="W41" s="20"/>
      <c r="X41" s="20"/>
      <c r="Y41" s="172"/>
      <c r="Z41" s="421"/>
      <c r="AA41" s="421"/>
      <c r="AB41" s="467"/>
      <c r="AC41" s="421"/>
      <c r="AD41" s="170"/>
      <c r="AE41" s="20"/>
      <c r="AF41" s="20"/>
      <c r="AG41" s="20"/>
      <c r="AH41" s="182">
        <v>22</v>
      </c>
      <c r="AI41" s="387"/>
      <c r="AJ41" s="179">
        <f t="shared" si="54"/>
        <v>0</v>
      </c>
      <c r="AK41" s="544">
        <f t="shared" si="3"/>
        <v>0</v>
      </c>
      <c r="AL41" s="544">
        <f t="shared" si="4"/>
        <v>0</v>
      </c>
      <c r="AM41" s="544">
        <f t="shared" si="5"/>
        <v>0</v>
      </c>
      <c r="AN41" s="544">
        <f t="shared" si="6"/>
        <v>0</v>
      </c>
      <c r="AO41" s="544">
        <f t="shared" si="7"/>
        <v>0</v>
      </c>
      <c r="AP41" s="544">
        <f t="shared" si="8"/>
        <v>0</v>
      </c>
      <c r="AQ41" s="544">
        <f t="shared" si="9"/>
        <v>0</v>
      </c>
      <c r="AR41" s="544">
        <f t="shared" si="10"/>
        <v>0</v>
      </c>
      <c r="AS41" s="544">
        <f t="shared" si="11"/>
        <v>0</v>
      </c>
      <c r="AT41" s="544">
        <f t="shared" si="12"/>
        <v>0</v>
      </c>
      <c r="AU41" s="544">
        <f t="shared" si="13"/>
        <v>0</v>
      </c>
      <c r="AV41" s="544">
        <f t="shared" si="14"/>
        <v>0</v>
      </c>
      <c r="AW41" s="544">
        <f t="shared" si="15"/>
        <v>0</v>
      </c>
      <c r="AX41" s="544">
        <f t="shared" si="16"/>
        <v>0</v>
      </c>
      <c r="AY41" s="544">
        <f t="shared" si="17"/>
        <v>0</v>
      </c>
      <c r="AZ41" s="544">
        <f t="shared" si="18"/>
        <v>0</v>
      </c>
      <c r="BA41" s="544">
        <f t="shared" si="19"/>
        <v>0</v>
      </c>
      <c r="BB41" s="544">
        <f t="shared" si="20"/>
        <v>0</v>
      </c>
      <c r="BC41" s="545">
        <f t="shared" si="23"/>
        <v>0</v>
      </c>
      <c r="BD41" s="181"/>
      <c r="BE41" s="20"/>
      <c r="BF41" s="20"/>
      <c r="BG41" s="20"/>
      <c r="BH41" s="20"/>
      <c r="BI41" s="20"/>
      <c r="BJ41" s="20"/>
      <c r="BK41" s="20"/>
      <c r="BL41" s="20"/>
      <c r="BM41" s="20"/>
      <c r="BN41" s="20"/>
      <c r="BO41" s="20"/>
      <c r="BP41" s="20"/>
      <c r="BQ41" s="20"/>
      <c r="BR41" s="20"/>
      <c r="BS41" s="20"/>
      <c r="BT41" s="20"/>
      <c r="BU41" s="20"/>
      <c r="BV41" s="20"/>
      <c r="BW41" s="20"/>
    </row>
    <row r="42" spans="1:75" ht="11.25">
      <c r="A42" s="32" t="s">
        <v>32</v>
      </c>
      <c r="B42" s="13"/>
      <c r="C42" s="3"/>
      <c r="D42" s="3"/>
      <c r="E42" s="3"/>
      <c r="F42" s="3"/>
      <c r="G42" s="3"/>
      <c r="H42" s="3"/>
      <c r="I42" s="3"/>
      <c r="J42" s="3"/>
      <c r="K42" s="3"/>
      <c r="L42" s="3"/>
      <c r="M42" s="3"/>
      <c r="N42" s="3"/>
      <c r="O42" s="3"/>
      <c r="P42" s="3"/>
      <c r="Q42" s="3"/>
      <c r="R42" s="3"/>
      <c r="S42" s="14"/>
      <c r="T42" s="32"/>
      <c r="U42" s="22"/>
      <c r="V42" s="22"/>
      <c r="W42" s="20"/>
      <c r="X42" s="20"/>
      <c r="Y42" s="172"/>
      <c r="Z42" s="421"/>
      <c r="AA42" s="421"/>
      <c r="AB42" s="467"/>
      <c r="AC42" s="421"/>
      <c r="AD42" s="170"/>
      <c r="AE42" s="20"/>
      <c r="AF42" s="20"/>
      <c r="AG42" s="20"/>
      <c r="AH42" s="182">
        <v>23</v>
      </c>
      <c r="AI42" s="387"/>
      <c r="AJ42" s="179">
        <f t="shared" si="54"/>
        <v>0</v>
      </c>
      <c r="AK42" s="544">
        <f t="shared" si="3"/>
        <v>0</v>
      </c>
      <c r="AL42" s="544">
        <f t="shared" si="4"/>
        <v>0</v>
      </c>
      <c r="AM42" s="544">
        <f t="shared" si="5"/>
        <v>0</v>
      </c>
      <c r="AN42" s="544">
        <f t="shared" si="6"/>
        <v>0</v>
      </c>
      <c r="AO42" s="544">
        <f t="shared" si="7"/>
        <v>0</v>
      </c>
      <c r="AP42" s="544">
        <f t="shared" si="8"/>
        <v>0</v>
      </c>
      <c r="AQ42" s="544">
        <f t="shared" si="9"/>
        <v>0</v>
      </c>
      <c r="AR42" s="544">
        <f t="shared" si="10"/>
        <v>0</v>
      </c>
      <c r="AS42" s="544">
        <f t="shared" si="11"/>
        <v>0</v>
      </c>
      <c r="AT42" s="544">
        <f t="shared" si="12"/>
        <v>0</v>
      </c>
      <c r="AU42" s="544">
        <f t="shared" si="13"/>
        <v>0</v>
      </c>
      <c r="AV42" s="544">
        <f t="shared" si="14"/>
        <v>0</v>
      </c>
      <c r="AW42" s="544">
        <f t="shared" si="15"/>
        <v>0</v>
      </c>
      <c r="AX42" s="544">
        <f t="shared" si="16"/>
        <v>0</v>
      </c>
      <c r="AY42" s="544">
        <f t="shared" si="17"/>
        <v>0</v>
      </c>
      <c r="AZ42" s="544">
        <f t="shared" si="18"/>
        <v>0</v>
      </c>
      <c r="BA42" s="544">
        <f t="shared" si="19"/>
        <v>0</v>
      </c>
      <c r="BB42" s="544">
        <f t="shared" si="20"/>
        <v>0</v>
      </c>
      <c r="BC42" s="545">
        <f t="shared" si="23"/>
        <v>0</v>
      </c>
      <c r="BD42" s="181"/>
      <c r="BE42" s="20"/>
      <c r="BF42" s="20"/>
      <c r="BG42" s="20"/>
      <c r="BH42" s="20"/>
      <c r="BI42" s="20"/>
      <c r="BJ42" s="20"/>
      <c r="BK42" s="20"/>
      <c r="BL42" s="20"/>
      <c r="BM42" s="20"/>
      <c r="BN42" s="20"/>
      <c r="BO42" s="20"/>
      <c r="BP42" s="20"/>
      <c r="BQ42" s="20"/>
      <c r="BR42" s="20"/>
      <c r="BS42" s="20"/>
      <c r="BT42" s="20"/>
      <c r="BU42" s="20"/>
      <c r="BV42" s="20"/>
      <c r="BW42" s="20"/>
    </row>
    <row r="43" spans="1:75" ht="11.25">
      <c r="A43" s="32" t="s">
        <v>31</v>
      </c>
      <c r="B43" s="13"/>
      <c r="C43" s="3"/>
      <c r="D43" s="3"/>
      <c r="E43" s="3"/>
      <c r="F43" s="3"/>
      <c r="G43" s="3"/>
      <c r="H43" s="3"/>
      <c r="I43" s="3"/>
      <c r="J43" s="3"/>
      <c r="K43" s="3"/>
      <c r="L43" s="3"/>
      <c r="M43" s="3"/>
      <c r="N43" s="3"/>
      <c r="O43" s="3"/>
      <c r="P43" s="3"/>
      <c r="Q43" s="3"/>
      <c r="R43" s="3"/>
      <c r="S43" s="14"/>
      <c r="T43" s="32"/>
      <c r="U43" s="22"/>
      <c r="V43" s="22"/>
      <c r="W43" s="20"/>
      <c r="X43" s="20"/>
      <c r="Y43" s="172"/>
      <c r="Z43" s="421"/>
      <c r="AA43" s="421"/>
      <c r="AB43" s="467"/>
      <c r="AC43" s="421"/>
      <c r="AD43" s="170"/>
      <c r="AE43" s="20"/>
      <c r="AF43" s="20"/>
      <c r="AG43" s="20"/>
      <c r="AH43" s="182">
        <v>24</v>
      </c>
      <c r="AI43" s="387"/>
      <c r="AJ43" s="179">
        <f t="shared" si="54"/>
        <v>0</v>
      </c>
      <c r="AK43" s="544">
        <f t="shared" si="3"/>
        <v>0</v>
      </c>
      <c r="AL43" s="544">
        <f t="shared" si="4"/>
        <v>0</v>
      </c>
      <c r="AM43" s="544">
        <f t="shared" si="5"/>
        <v>0</v>
      </c>
      <c r="AN43" s="544">
        <f t="shared" si="6"/>
        <v>0</v>
      </c>
      <c r="AO43" s="544">
        <f t="shared" si="7"/>
        <v>0</v>
      </c>
      <c r="AP43" s="544">
        <f t="shared" si="8"/>
        <v>0</v>
      </c>
      <c r="AQ43" s="544">
        <f t="shared" si="9"/>
        <v>0</v>
      </c>
      <c r="AR43" s="544">
        <f t="shared" si="10"/>
        <v>0</v>
      </c>
      <c r="AS43" s="544">
        <f t="shared" si="11"/>
        <v>0</v>
      </c>
      <c r="AT43" s="544">
        <f t="shared" si="12"/>
        <v>0</v>
      </c>
      <c r="AU43" s="544">
        <f t="shared" si="13"/>
        <v>0</v>
      </c>
      <c r="AV43" s="544">
        <f t="shared" si="14"/>
        <v>0</v>
      </c>
      <c r="AW43" s="544">
        <f t="shared" si="15"/>
        <v>0</v>
      </c>
      <c r="AX43" s="544">
        <f t="shared" si="16"/>
        <v>0</v>
      </c>
      <c r="AY43" s="544">
        <f t="shared" si="17"/>
        <v>0</v>
      </c>
      <c r="AZ43" s="544">
        <f t="shared" si="18"/>
        <v>0</v>
      </c>
      <c r="BA43" s="544">
        <f t="shared" si="19"/>
        <v>0</v>
      </c>
      <c r="BB43" s="544">
        <f t="shared" si="20"/>
        <v>0</v>
      </c>
      <c r="BC43" s="545">
        <f t="shared" si="23"/>
        <v>0</v>
      </c>
      <c r="BD43" s="181"/>
      <c r="BE43" s="20"/>
      <c r="BF43" s="20"/>
      <c r="BG43" s="20"/>
      <c r="BH43" s="20"/>
      <c r="BI43" s="20"/>
      <c r="BJ43" s="20"/>
      <c r="BK43" s="20"/>
      <c r="BL43" s="20"/>
      <c r="BM43" s="20"/>
      <c r="BN43" s="20"/>
      <c r="BO43" s="20"/>
      <c r="BP43" s="20"/>
      <c r="BQ43" s="20"/>
      <c r="BR43" s="20"/>
      <c r="BS43" s="20"/>
      <c r="BT43" s="20"/>
      <c r="BU43" s="20"/>
      <c r="BV43" s="20"/>
      <c r="BW43" s="20"/>
    </row>
    <row r="44" spans="1:75" ht="11.25">
      <c r="A44" s="32" t="s">
        <v>30</v>
      </c>
      <c r="B44" s="13"/>
      <c r="C44" s="3"/>
      <c r="D44" s="3"/>
      <c r="E44" s="3"/>
      <c r="F44" s="3"/>
      <c r="G44" s="3"/>
      <c r="H44" s="3"/>
      <c r="I44" s="3"/>
      <c r="J44" s="3"/>
      <c r="K44" s="3"/>
      <c r="L44" s="3"/>
      <c r="M44" s="3"/>
      <c r="N44" s="3"/>
      <c r="O44" s="3"/>
      <c r="P44" s="3"/>
      <c r="Q44" s="3"/>
      <c r="R44" s="3"/>
      <c r="S44" s="14"/>
      <c r="T44" s="32"/>
      <c r="U44" s="22"/>
      <c r="V44" s="22"/>
      <c r="W44" s="20"/>
      <c r="X44" s="20"/>
      <c r="Y44" s="172"/>
      <c r="Z44" s="421"/>
      <c r="AA44" s="421"/>
      <c r="AB44" s="467"/>
      <c r="AC44" s="421"/>
      <c r="AD44" s="170"/>
      <c r="AE44" s="20"/>
      <c r="AF44" s="20"/>
      <c r="AG44" s="20"/>
      <c r="AH44" s="182">
        <v>25</v>
      </c>
      <c r="AI44" s="387"/>
      <c r="AJ44" s="179">
        <f t="shared" si="54"/>
        <v>0</v>
      </c>
      <c r="AK44" s="544">
        <f t="shared" si="3"/>
        <v>0</v>
      </c>
      <c r="AL44" s="544">
        <f t="shared" si="4"/>
        <v>0</v>
      </c>
      <c r="AM44" s="544">
        <f t="shared" si="5"/>
        <v>0</v>
      </c>
      <c r="AN44" s="544">
        <f t="shared" si="6"/>
        <v>0</v>
      </c>
      <c r="AO44" s="544">
        <f t="shared" si="7"/>
        <v>0</v>
      </c>
      <c r="AP44" s="544">
        <f t="shared" si="8"/>
        <v>0</v>
      </c>
      <c r="AQ44" s="544">
        <f t="shared" si="9"/>
        <v>0</v>
      </c>
      <c r="AR44" s="544">
        <f t="shared" si="10"/>
        <v>0</v>
      </c>
      <c r="AS44" s="544">
        <f t="shared" si="11"/>
        <v>0</v>
      </c>
      <c r="AT44" s="544">
        <f t="shared" si="12"/>
        <v>0</v>
      </c>
      <c r="AU44" s="544">
        <f t="shared" si="13"/>
        <v>0</v>
      </c>
      <c r="AV44" s="544">
        <f t="shared" si="14"/>
        <v>0</v>
      </c>
      <c r="AW44" s="544">
        <f t="shared" si="15"/>
        <v>0</v>
      </c>
      <c r="AX44" s="544">
        <f t="shared" si="16"/>
        <v>0</v>
      </c>
      <c r="AY44" s="544">
        <f t="shared" si="17"/>
        <v>0</v>
      </c>
      <c r="AZ44" s="544">
        <f t="shared" si="18"/>
        <v>0</v>
      </c>
      <c r="BA44" s="544">
        <f t="shared" si="19"/>
        <v>0</v>
      </c>
      <c r="BB44" s="544">
        <f t="shared" si="20"/>
        <v>0</v>
      </c>
      <c r="BC44" s="545">
        <f t="shared" si="23"/>
        <v>0</v>
      </c>
      <c r="BD44" s="181"/>
      <c r="BE44" s="20"/>
      <c r="BF44" s="20"/>
      <c r="BG44" s="20"/>
      <c r="BH44" s="20"/>
      <c r="BI44" s="20"/>
      <c r="BJ44" s="20"/>
      <c r="BK44" s="20"/>
      <c r="BL44" s="20"/>
      <c r="BM44" s="20"/>
      <c r="BN44" s="20"/>
      <c r="BO44" s="20"/>
      <c r="BP44" s="20"/>
      <c r="BQ44" s="20"/>
      <c r="BR44" s="20"/>
      <c r="BS44" s="20"/>
      <c r="BT44" s="20"/>
      <c r="BU44" s="20"/>
      <c r="BV44" s="20"/>
      <c r="BW44" s="20"/>
    </row>
    <row r="45" spans="1:75" ht="11.25">
      <c r="A45" s="32" t="s">
        <v>22</v>
      </c>
      <c r="B45" s="17"/>
      <c r="C45" s="4"/>
      <c r="D45" s="4"/>
      <c r="E45" s="4"/>
      <c r="F45" s="4"/>
      <c r="G45" s="4"/>
      <c r="H45" s="4"/>
      <c r="I45" s="4"/>
      <c r="J45" s="4"/>
      <c r="K45" s="4"/>
      <c r="L45" s="4"/>
      <c r="M45" s="4"/>
      <c r="N45" s="4"/>
      <c r="O45" s="4"/>
      <c r="P45" s="4"/>
      <c r="Q45" s="4"/>
      <c r="R45" s="4"/>
      <c r="S45" s="18"/>
      <c r="T45" s="32"/>
      <c r="U45" s="22"/>
      <c r="V45" s="22"/>
      <c r="W45" s="20"/>
      <c r="X45" s="20"/>
      <c r="Y45" s="172"/>
      <c r="Z45" s="421"/>
      <c r="AA45" s="421"/>
      <c r="AB45" s="467"/>
      <c r="AC45" s="421"/>
      <c r="AD45" s="170"/>
      <c r="AE45" s="20"/>
      <c r="AF45" s="20"/>
      <c r="AG45" s="20"/>
      <c r="AH45" s="182">
        <v>26</v>
      </c>
      <c r="AI45" s="387"/>
      <c r="AJ45" s="179">
        <f t="shared" si="54"/>
        <v>0</v>
      </c>
      <c r="AK45" s="544">
        <f t="shared" si="3"/>
        <v>0</v>
      </c>
      <c r="AL45" s="544">
        <f t="shared" si="4"/>
        <v>0</v>
      </c>
      <c r="AM45" s="544">
        <f t="shared" si="5"/>
        <v>0</v>
      </c>
      <c r="AN45" s="544">
        <f t="shared" si="6"/>
        <v>0</v>
      </c>
      <c r="AO45" s="544">
        <f t="shared" si="7"/>
        <v>0</v>
      </c>
      <c r="AP45" s="544">
        <f t="shared" si="8"/>
        <v>0</v>
      </c>
      <c r="AQ45" s="544">
        <f t="shared" si="9"/>
        <v>0</v>
      </c>
      <c r="AR45" s="544">
        <f t="shared" si="10"/>
        <v>0</v>
      </c>
      <c r="AS45" s="544">
        <f t="shared" si="11"/>
        <v>0</v>
      </c>
      <c r="AT45" s="544">
        <f t="shared" si="12"/>
        <v>0</v>
      </c>
      <c r="AU45" s="544">
        <f t="shared" si="13"/>
        <v>0</v>
      </c>
      <c r="AV45" s="544">
        <f t="shared" si="14"/>
        <v>0</v>
      </c>
      <c r="AW45" s="544">
        <f t="shared" si="15"/>
        <v>0</v>
      </c>
      <c r="AX45" s="544">
        <f t="shared" si="16"/>
        <v>0</v>
      </c>
      <c r="AY45" s="544">
        <f t="shared" si="17"/>
        <v>0</v>
      </c>
      <c r="AZ45" s="544">
        <f t="shared" si="18"/>
        <v>0</v>
      </c>
      <c r="BA45" s="544">
        <f t="shared" si="19"/>
        <v>0</v>
      </c>
      <c r="BB45" s="544">
        <f t="shared" si="20"/>
        <v>0</v>
      </c>
      <c r="BC45" s="546">
        <f t="shared" si="23"/>
        <v>0</v>
      </c>
      <c r="BD45" s="181"/>
      <c r="BE45" s="20"/>
      <c r="BF45" s="20"/>
      <c r="BG45" s="20"/>
      <c r="BH45" s="20"/>
      <c r="BI45" s="20"/>
      <c r="BJ45" s="20"/>
      <c r="BK45" s="20"/>
      <c r="BL45" s="20"/>
      <c r="BM45" s="20"/>
      <c r="BN45" s="20"/>
      <c r="BO45" s="20"/>
      <c r="BP45" s="20"/>
      <c r="BQ45" s="20"/>
      <c r="BR45" s="20"/>
      <c r="BS45" s="20"/>
      <c r="BT45" s="20"/>
      <c r="BU45" s="20"/>
      <c r="BV45" s="20"/>
      <c r="BW45" s="20"/>
    </row>
    <row r="46" spans="1:75" ht="11.25">
      <c r="A46" s="32" t="s">
        <v>23</v>
      </c>
      <c r="B46" s="17"/>
      <c r="C46" s="4"/>
      <c r="D46" s="4"/>
      <c r="E46" s="4"/>
      <c r="F46" s="4"/>
      <c r="G46" s="4"/>
      <c r="H46" s="4"/>
      <c r="I46" s="4"/>
      <c r="J46" s="4"/>
      <c r="K46" s="4"/>
      <c r="L46" s="4"/>
      <c r="M46" s="4"/>
      <c r="N46" s="4"/>
      <c r="O46" s="4"/>
      <c r="P46" s="4"/>
      <c r="Q46" s="4"/>
      <c r="R46" s="4"/>
      <c r="S46" s="18"/>
      <c r="T46" s="32"/>
      <c r="U46" s="22"/>
      <c r="V46" s="22"/>
      <c r="W46" s="20"/>
      <c r="X46" s="20"/>
      <c r="Y46" s="172"/>
      <c r="Z46" s="421"/>
      <c r="AA46" s="421"/>
      <c r="AB46" s="467"/>
      <c r="AC46" s="421"/>
      <c r="AD46" s="170"/>
      <c r="AE46" s="20"/>
      <c r="AF46" s="20"/>
      <c r="AG46" s="20"/>
      <c r="AH46" s="183">
        <v>27</v>
      </c>
      <c r="AI46" s="547"/>
      <c r="AJ46" s="547"/>
      <c r="AK46" s="548"/>
      <c r="AL46" s="548"/>
      <c r="AM46" s="548"/>
      <c r="AN46" s="548"/>
      <c r="AO46" s="548"/>
      <c r="AP46" s="548"/>
      <c r="AQ46" s="548"/>
      <c r="AR46" s="548"/>
      <c r="AS46" s="548"/>
      <c r="AT46" s="548"/>
      <c r="AU46" s="548"/>
      <c r="AV46" s="548"/>
      <c r="AW46" s="548"/>
      <c r="AX46" s="548"/>
      <c r="AY46" s="548"/>
      <c r="AZ46" s="548"/>
      <c r="BA46" s="548"/>
      <c r="BB46" s="548"/>
      <c r="BC46" s="544">
        <f>SUM(BC4:BC45)</f>
        <v>0</v>
      </c>
      <c r="BD46" s="181"/>
      <c r="BE46" s="20"/>
      <c r="BF46" s="20"/>
      <c r="BG46" s="20"/>
      <c r="BH46" s="20"/>
      <c r="BI46" s="20"/>
      <c r="BJ46" s="20"/>
      <c r="BK46" s="20"/>
      <c r="BL46" s="20"/>
      <c r="BM46" s="20"/>
      <c r="BN46" s="20"/>
      <c r="BO46" s="20"/>
      <c r="BP46" s="20"/>
      <c r="BQ46" s="20"/>
      <c r="BR46" s="20"/>
      <c r="BS46" s="20"/>
      <c r="BT46" s="20"/>
      <c r="BU46" s="20"/>
      <c r="BV46" s="20"/>
      <c r="BW46" s="20"/>
    </row>
    <row r="47" spans="1:75" ht="11.25">
      <c r="A47" s="32" t="s">
        <v>24</v>
      </c>
      <c r="B47" s="102"/>
      <c r="C47" s="103"/>
      <c r="D47" s="103"/>
      <c r="E47" s="103"/>
      <c r="F47" s="103"/>
      <c r="G47" s="103"/>
      <c r="H47" s="103"/>
      <c r="I47" s="103"/>
      <c r="J47" s="103"/>
      <c r="K47" s="103"/>
      <c r="L47" s="103"/>
      <c r="M47" s="103"/>
      <c r="N47" s="103"/>
      <c r="O47" s="103"/>
      <c r="P47" s="103"/>
      <c r="Q47" s="103"/>
      <c r="R47" s="103"/>
      <c r="S47" s="104"/>
      <c r="T47" s="68"/>
      <c r="U47" s="22"/>
      <c r="V47" s="22"/>
      <c r="W47" s="20"/>
      <c r="X47" s="20"/>
      <c r="Y47" s="172"/>
      <c r="Z47" s="421"/>
      <c r="AA47" s="421"/>
      <c r="AB47" s="467"/>
      <c r="AC47" s="421"/>
      <c r="AD47" s="170"/>
      <c r="AE47" s="20"/>
      <c r="AF47" s="20"/>
      <c r="AG47" s="20"/>
      <c r="AH47" s="183">
        <v>28</v>
      </c>
      <c r="AI47" s="442"/>
      <c r="AJ47" s="442"/>
      <c r="AK47" s="444"/>
      <c r="AL47" s="444"/>
      <c r="AM47" s="444"/>
      <c r="AN47" s="444"/>
      <c r="AO47" s="444"/>
      <c r="AP47" s="444"/>
      <c r="AQ47" s="444"/>
      <c r="AR47" s="444"/>
      <c r="AS47" s="444"/>
      <c r="AT47" s="444"/>
      <c r="AU47" s="444"/>
      <c r="AV47" s="444"/>
      <c r="AW47" s="444"/>
      <c r="AX47" s="444"/>
      <c r="AY47" s="444"/>
      <c r="AZ47" s="444"/>
      <c r="BA47" s="444"/>
      <c r="BB47" s="444"/>
      <c r="BC47" s="444"/>
      <c r="BD47" s="181"/>
      <c r="BE47" s="20"/>
      <c r="BF47" s="20"/>
      <c r="BG47" s="20"/>
      <c r="BH47" s="20"/>
      <c r="BI47" s="20"/>
      <c r="BJ47" s="20"/>
      <c r="BK47" s="20"/>
      <c r="BL47" s="20"/>
      <c r="BM47" s="20"/>
      <c r="BN47" s="20"/>
      <c r="BO47" s="20"/>
      <c r="BP47" s="20"/>
      <c r="BQ47" s="20"/>
      <c r="BR47" s="20"/>
      <c r="BS47" s="20"/>
      <c r="BT47" s="20"/>
      <c r="BU47" s="20"/>
      <c r="BV47" s="20"/>
      <c r="BW47" s="20"/>
    </row>
    <row r="48" spans="1:75" ht="11.25">
      <c r="A48" s="32" t="s">
        <v>25</v>
      </c>
      <c r="B48" s="17"/>
      <c r="C48" s="4"/>
      <c r="D48" s="4"/>
      <c r="E48" s="4"/>
      <c r="F48" s="4"/>
      <c r="G48" s="4"/>
      <c r="H48" s="4"/>
      <c r="I48" s="4"/>
      <c r="J48" s="4"/>
      <c r="K48" s="4"/>
      <c r="L48" s="4"/>
      <c r="M48" s="4"/>
      <c r="N48" s="4"/>
      <c r="O48" s="4"/>
      <c r="P48" s="4"/>
      <c r="Q48" s="4"/>
      <c r="R48" s="4"/>
      <c r="S48" s="18"/>
      <c r="T48" s="68"/>
      <c r="U48" s="22"/>
      <c r="V48" s="22"/>
      <c r="W48" s="20"/>
      <c r="X48" s="20"/>
      <c r="Y48" s="172"/>
      <c r="Z48" s="421"/>
      <c r="AA48" s="421"/>
      <c r="AB48" s="467"/>
      <c r="AC48" s="421"/>
      <c r="AD48" s="170"/>
      <c r="AE48" s="20"/>
      <c r="AF48" s="20"/>
      <c r="AG48" s="20"/>
      <c r="AH48" s="183">
        <v>29</v>
      </c>
      <c r="AI48" s="442"/>
      <c r="AJ48" s="442"/>
      <c r="AK48" s="444"/>
      <c r="AL48" s="444"/>
      <c r="AM48" s="444"/>
      <c r="AN48" s="444"/>
      <c r="AO48" s="444"/>
      <c r="AP48" s="444"/>
      <c r="AQ48" s="444"/>
      <c r="AR48" s="444"/>
      <c r="AS48" s="444"/>
      <c r="AT48" s="444"/>
      <c r="AU48" s="444"/>
      <c r="AV48" s="444"/>
      <c r="AW48" s="444"/>
      <c r="AX48" s="444"/>
      <c r="AY48" s="444"/>
      <c r="AZ48" s="444"/>
      <c r="BA48" s="444"/>
      <c r="BB48" s="444"/>
      <c r="BC48" s="444"/>
      <c r="BD48" s="181"/>
      <c r="BE48" s="20"/>
      <c r="BF48" s="20"/>
      <c r="BG48" s="20"/>
      <c r="BH48" s="20"/>
      <c r="BI48" s="20"/>
      <c r="BJ48" s="20"/>
      <c r="BK48" s="20"/>
      <c r="BL48" s="20"/>
      <c r="BM48" s="20"/>
      <c r="BN48" s="20"/>
      <c r="BO48" s="20"/>
      <c r="BP48" s="20"/>
      <c r="BQ48" s="20"/>
      <c r="BR48" s="20"/>
      <c r="BS48" s="20"/>
      <c r="BT48" s="20"/>
      <c r="BU48" s="20"/>
      <c r="BV48" s="20"/>
      <c r="BW48" s="20"/>
    </row>
    <row r="49" spans="1:75" ht="11.25">
      <c r="A49" s="41" t="s">
        <v>26</v>
      </c>
      <c r="B49" s="99"/>
      <c r="C49" s="100"/>
      <c r="D49" s="100"/>
      <c r="E49" s="100"/>
      <c r="F49" s="100"/>
      <c r="G49" s="100"/>
      <c r="H49" s="100"/>
      <c r="I49" s="100"/>
      <c r="J49" s="100"/>
      <c r="K49" s="100"/>
      <c r="L49" s="100"/>
      <c r="M49" s="100"/>
      <c r="N49" s="100"/>
      <c r="O49" s="100"/>
      <c r="P49" s="100"/>
      <c r="Q49" s="100"/>
      <c r="R49" s="100"/>
      <c r="S49" s="101"/>
      <c r="T49" s="65"/>
      <c r="U49" s="22"/>
      <c r="V49" s="22"/>
      <c r="W49" s="20"/>
      <c r="X49" s="20"/>
      <c r="Y49" s="172"/>
      <c r="Z49" s="421"/>
      <c r="AA49" s="421"/>
      <c r="AB49" s="467"/>
      <c r="AC49" s="421"/>
      <c r="AD49" s="170"/>
      <c r="AE49" s="20"/>
      <c r="AF49" s="20"/>
      <c r="AG49" s="20"/>
      <c r="AH49" s="183">
        <v>30</v>
      </c>
      <c r="AI49" s="442"/>
      <c r="AJ49" s="442"/>
      <c r="AK49" s="444"/>
      <c r="AL49" s="444"/>
      <c r="AM49" s="444"/>
      <c r="AN49" s="444"/>
      <c r="AO49" s="444"/>
      <c r="AP49" s="444"/>
      <c r="AQ49" s="444"/>
      <c r="AR49" s="444"/>
      <c r="AS49" s="444"/>
      <c r="AT49" s="444"/>
      <c r="AU49" s="444"/>
      <c r="AV49" s="444"/>
      <c r="AW49" s="444"/>
      <c r="AX49" s="444"/>
      <c r="AY49" s="444"/>
      <c r="AZ49" s="444"/>
      <c r="BA49" s="444"/>
      <c r="BB49" s="444"/>
      <c r="BC49" s="444"/>
      <c r="BD49" s="181"/>
      <c r="BE49" s="20"/>
      <c r="BF49" s="20"/>
      <c r="BG49" s="20"/>
      <c r="BH49" s="20"/>
      <c r="BI49" s="20"/>
      <c r="BJ49" s="20"/>
      <c r="BK49" s="20"/>
      <c r="BL49" s="20"/>
      <c r="BM49" s="20"/>
      <c r="BN49" s="20"/>
      <c r="BO49" s="20"/>
      <c r="BP49" s="20"/>
      <c r="BQ49" s="20"/>
      <c r="BR49" s="20"/>
      <c r="BS49" s="20"/>
      <c r="BT49" s="20"/>
      <c r="BU49" s="20"/>
      <c r="BV49" s="20"/>
      <c r="BW49" s="20"/>
    </row>
    <row r="50" spans="1:75" ht="12.75">
      <c r="A50" s="22"/>
      <c r="B50" s="22"/>
      <c r="C50" s="22"/>
      <c r="D50" s="22"/>
      <c r="E50" s="22"/>
      <c r="F50" s="22"/>
      <c r="G50" s="22"/>
      <c r="H50" s="22"/>
      <c r="I50" s="22"/>
      <c r="J50" s="22"/>
      <c r="K50" s="22"/>
      <c r="L50" s="22"/>
      <c r="M50" s="22"/>
      <c r="N50" s="22"/>
      <c r="O50" s="22"/>
      <c r="P50" s="22"/>
      <c r="Q50" s="22"/>
      <c r="R50" s="22"/>
      <c r="S50" s="22"/>
      <c r="T50" s="69"/>
      <c r="U50" s="22"/>
      <c r="V50" s="22"/>
      <c r="W50" s="20"/>
      <c r="X50" s="22"/>
      <c r="Y50" s="173"/>
      <c r="Z50" s="422"/>
      <c r="AA50" s="422"/>
      <c r="AB50" s="468"/>
      <c r="AC50" s="422"/>
      <c r="AD50" s="417"/>
      <c r="AE50" s="20"/>
      <c r="AF50" s="20"/>
      <c r="AG50" s="20"/>
      <c r="AH50" s="183">
        <v>31</v>
      </c>
      <c r="AI50" s="442"/>
      <c r="AJ50" s="442"/>
      <c r="AK50" s="444"/>
      <c r="AL50" s="444"/>
      <c r="AM50" s="444"/>
      <c r="AN50" s="444"/>
      <c r="AO50" s="444"/>
      <c r="AP50" s="444"/>
      <c r="AQ50" s="444"/>
      <c r="AR50" s="444"/>
      <c r="AS50" s="444"/>
      <c r="AT50" s="444"/>
      <c r="AU50" s="444"/>
      <c r="AV50" s="444"/>
      <c r="AW50" s="444"/>
      <c r="AX50" s="444"/>
      <c r="AY50" s="444"/>
      <c r="AZ50" s="444"/>
      <c r="BA50" s="444"/>
      <c r="BB50" s="444"/>
      <c r="BC50" s="444"/>
      <c r="BD50" s="181"/>
      <c r="BE50" s="20"/>
      <c r="BF50" s="20"/>
      <c r="BG50" s="20"/>
      <c r="BH50" s="20"/>
      <c r="BI50" s="20"/>
      <c r="BJ50" s="20"/>
      <c r="BK50" s="20"/>
      <c r="BL50" s="20"/>
      <c r="BM50" s="20"/>
      <c r="BN50" s="20"/>
      <c r="BO50" s="20"/>
      <c r="BP50" s="20"/>
      <c r="BQ50" s="20"/>
      <c r="BR50" s="20"/>
      <c r="BS50" s="20"/>
      <c r="BT50" s="20"/>
      <c r="BU50" s="20"/>
      <c r="BV50" s="20"/>
      <c r="BW50" s="20"/>
    </row>
    <row r="51" spans="1:75" ht="10.5">
      <c r="A51" s="70" t="s">
        <v>33</v>
      </c>
      <c r="B51" s="594"/>
      <c r="C51" s="595"/>
      <c r="D51" s="595"/>
      <c r="E51" s="595"/>
      <c r="F51" s="595"/>
      <c r="G51" s="595"/>
      <c r="H51" s="595"/>
      <c r="I51" s="595"/>
      <c r="J51" s="595"/>
      <c r="K51" s="595"/>
      <c r="L51" s="595"/>
      <c r="M51" s="595"/>
      <c r="N51" s="595"/>
      <c r="O51" s="595"/>
      <c r="P51" s="595"/>
      <c r="Q51" s="595"/>
      <c r="R51" s="595"/>
      <c r="S51" s="596"/>
      <c r="T51" s="71"/>
      <c r="U51" s="22"/>
      <c r="V51" s="22"/>
      <c r="W51" s="22"/>
      <c r="X51" s="22"/>
      <c r="Y51" s="174"/>
      <c r="Z51" s="174"/>
      <c r="AA51" s="174"/>
      <c r="AB51" s="425"/>
      <c r="AC51" s="425"/>
      <c r="AD51" s="174"/>
      <c r="AE51" s="20"/>
      <c r="AF51" s="20"/>
      <c r="AG51" s="20"/>
      <c r="AH51" s="183">
        <v>32</v>
      </c>
      <c r="AI51" s="441"/>
      <c r="AJ51" s="442">
        <f>SUM(AJ2:AJ50)</f>
        <v>0</v>
      </c>
      <c r="AK51" s="444">
        <f t="shared" si="3"/>
        <v>0</v>
      </c>
      <c r="AL51" s="444">
        <f t="shared" si="4"/>
        <v>0</v>
      </c>
      <c r="AM51" s="444">
        <f t="shared" si="5"/>
        <v>0</v>
      </c>
      <c r="AN51" s="444">
        <f t="shared" si="6"/>
        <v>0</v>
      </c>
      <c r="AO51" s="444">
        <f t="shared" si="7"/>
        <v>0</v>
      </c>
      <c r="AP51" s="444">
        <f t="shared" si="8"/>
        <v>0</v>
      </c>
      <c r="AQ51" s="444">
        <f t="shared" si="9"/>
        <v>0</v>
      </c>
      <c r="AR51" s="444">
        <f t="shared" si="10"/>
        <v>0</v>
      </c>
      <c r="AS51" s="444">
        <f t="shared" si="11"/>
        <v>0</v>
      </c>
      <c r="AT51" s="444">
        <f t="shared" si="12"/>
        <v>0</v>
      </c>
      <c r="AU51" s="444">
        <f t="shared" si="13"/>
        <v>0</v>
      </c>
      <c r="AV51" s="444">
        <f t="shared" si="14"/>
        <v>0</v>
      </c>
      <c r="AW51" s="444">
        <f t="shared" si="15"/>
        <v>0</v>
      </c>
      <c r="AX51" s="444">
        <f t="shared" si="16"/>
        <v>0</v>
      </c>
      <c r="AY51" s="444">
        <f t="shared" si="17"/>
        <v>0</v>
      </c>
      <c r="AZ51" s="444">
        <f t="shared" si="18"/>
        <v>0</v>
      </c>
      <c r="BA51" s="444">
        <f t="shared" si="19"/>
        <v>0</v>
      </c>
      <c r="BB51" s="444">
        <f t="shared" si="20"/>
        <v>0</v>
      </c>
      <c r="BC51" s="181"/>
      <c r="BD51" s="181"/>
      <c r="BE51" s="20"/>
      <c r="BF51" s="20"/>
      <c r="BG51" s="20"/>
      <c r="BH51" s="20"/>
      <c r="BI51" s="20"/>
      <c r="BJ51" s="20"/>
      <c r="BK51" s="20"/>
      <c r="BL51" s="20"/>
      <c r="BM51" s="20"/>
      <c r="BN51" s="20"/>
      <c r="BO51" s="20"/>
      <c r="BP51" s="20"/>
      <c r="BQ51" s="20"/>
      <c r="BR51" s="20"/>
      <c r="BS51" s="20"/>
      <c r="BT51" s="20"/>
      <c r="BU51" s="20"/>
      <c r="BV51" s="20"/>
      <c r="BW51" s="20"/>
    </row>
    <row r="52" spans="1:75" ht="11.25">
      <c r="A52" s="32" t="s">
        <v>90</v>
      </c>
      <c r="B52" s="70" t="s">
        <v>91</v>
      </c>
      <c r="C52" s="70"/>
      <c r="D52" s="70"/>
      <c r="E52" s="70"/>
      <c r="F52" s="70"/>
      <c r="G52" s="70"/>
      <c r="H52" s="70"/>
      <c r="I52" s="70"/>
      <c r="J52" s="70"/>
      <c r="K52" s="70"/>
      <c r="L52" s="70"/>
      <c r="M52" s="70"/>
      <c r="N52" s="70"/>
      <c r="O52" s="70"/>
      <c r="P52" s="70"/>
      <c r="Q52" s="70"/>
      <c r="R52" s="70"/>
      <c r="S52" s="70"/>
      <c r="T52" s="71"/>
      <c r="U52" s="22"/>
      <c r="V52" s="22"/>
      <c r="W52" s="22"/>
      <c r="X52" s="22"/>
      <c r="Y52" s="174"/>
      <c r="Z52" s="174"/>
      <c r="AA52" s="174"/>
      <c r="AB52" s="425"/>
      <c r="AC52" s="425"/>
      <c r="AD52" s="174"/>
      <c r="AE52" s="20"/>
      <c r="AF52" s="20"/>
      <c r="AG52" s="20"/>
      <c r="AH52" s="183">
        <v>33</v>
      </c>
      <c r="AI52" s="387"/>
      <c r="AJ52" s="179"/>
      <c r="AK52" s="181"/>
      <c r="AL52" s="181"/>
      <c r="AM52" s="181"/>
      <c r="AN52" s="181"/>
      <c r="AO52" s="181"/>
      <c r="AP52" s="181"/>
      <c r="AQ52" s="181"/>
      <c r="AR52" s="181"/>
      <c r="AS52" s="181"/>
      <c r="AT52" s="181"/>
      <c r="AU52" s="181"/>
      <c r="AV52" s="181"/>
      <c r="AW52" s="181"/>
      <c r="AX52" s="181"/>
      <c r="AY52" s="181"/>
      <c r="AZ52" s="181"/>
      <c r="BA52" s="181"/>
      <c r="BB52" s="181"/>
      <c r="BC52" s="181"/>
      <c r="BD52" s="181"/>
      <c r="BE52" s="20"/>
      <c r="BF52" s="20"/>
      <c r="BG52" s="20"/>
      <c r="BH52" s="20"/>
      <c r="BI52" s="20"/>
      <c r="BJ52" s="20"/>
      <c r="BK52" s="20"/>
      <c r="BL52" s="20"/>
      <c r="BM52" s="20"/>
      <c r="BN52" s="20"/>
      <c r="BO52" s="20"/>
      <c r="BP52" s="20"/>
      <c r="BQ52" s="20"/>
      <c r="BR52" s="20"/>
      <c r="BS52" s="20"/>
      <c r="BT52" s="20"/>
      <c r="BU52" s="20"/>
      <c r="BV52" s="20"/>
      <c r="BW52" s="20"/>
    </row>
    <row r="53" spans="1:75" ht="11.25">
      <c r="A53" s="32" t="s">
        <v>23</v>
      </c>
      <c r="B53" s="70" t="s">
        <v>92</v>
      </c>
      <c r="C53" s="70"/>
      <c r="D53" s="70"/>
      <c r="E53" s="70"/>
      <c r="F53" s="70"/>
      <c r="G53" s="70"/>
      <c r="H53" s="70"/>
      <c r="I53" s="70"/>
      <c r="J53" s="70"/>
      <c r="K53" s="70"/>
      <c r="L53" s="70"/>
      <c r="M53" s="70"/>
      <c r="N53" s="70"/>
      <c r="O53" s="70"/>
      <c r="P53" s="70"/>
      <c r="Q53" s="70"/>
      <c r="R53" s="70"/>
      <c r="S53" s="70"/>
      <c r="T53" s="71"/>
      <c r="U53" s="22"/>
      <c r="V53" s="22"/>
      <c r="W53" s="22"/>
      <c r="X53" s="22"/>
      <c r="Y53" s="473" t="b">
        <f>IF(OR(B9="Smør *",C9="Smør *",D9="Smør *",E9="Smør *",F9="Smør *",G9="Smør *",H9="Smør *",I9="Smør *",J9="Smør *",K9="Smør *",L9="Smør *",M9="Smør *",N9="Smør *",O9="Smør *",P9="Smør *",Q9="Smør *",R9="Smør *",S9="Smør *"),TRUE)</f>
        <v>0</v>
      </c>
      <c r="Z53" s="174"/>
      <c r="AA53" s="174"/>
      <c r="AB53" s="425"/>
      <c r="AC53" s="425"/>
      <c r="AD53" s="174"/>
      <c r="AE53" s="20"/>
      <c r="AF53" s="20"/>
      <c r="AG53" s="20"/>
      <c r="AH53" s="183">
        <v>34</v>
      </c>
      <c r="AI53" s="175"/>
      <c r="AJ53" s="132"/>
      <c r="AK53" s="176"/>
      <c r="AL53" s="176"/>
      <c r="AM53" s="176"/>
      <c r="AN53" s="176"/>
      <c r="AO53" s="176"/>
      <c r="AP53" s="176"/>
      <c r="AQ53" s="176"/>
      <c r="AR53" s="176"/>
      <c r="AS53" s="176"/>
      <c r="AT53" s="176"/>
      <c r="AU53" s="176"/>
      <c r="AV53" s="176"/>
      <c r="AW53" s="176"/>
      <c r="AX53" s="176"/>
      <c r="AY53" s="176"/>
      <c r="AZ53" s="176"/>
      <c r="BA53" s="176"/>
      <c r="BB53" s="176"/>
      <c r="BC53" s="176"/>
      <c r="BD53" s="176"/>
      <c r="BE53" s="20"/>
      <c r="BF53" s="20"/>
      <c r="BG53" s="20"/>
      <c r="BH53" s="20"/>
      <c r="BI53" s="20"/>
      <c r="BJ53" s="20"/>
      <c r="BK53" s="20"/>
      <c r="BL53" s="20"/>
      <c r="BM53" s="20"/>
      <c r="BN53" s="20"/>
      <c r="BO53" s="20"/>
      <c r="BP53" s="20"/>
      <c r="BQ53" s="20"/>
      <c r="BR53" s="20"/>
      <c r="BS53" s="20"/>
      <c r="BT53" s="20"/>
      <c r="BU53" s="20"/>
      <c r="BV53" s="20"/>
      <c r="BW53" s="20"/>
    </row>
    <row r="54" spans="1:75" ht="13.5" customHeight="1">
      <c r="A54" s="70" t="s">
        <v>25</v>
      </c>
      <c r="B54" s="70" t="s">
        <v>149</v>
      </c>
      <c r="C54" s="70"/>
      <c r="D54" s="70"/>
      <c r="E54" s="70"/>
      <c r="F54" s="70"/>
      <c r="G54" s="70"/>
      <c r="H54" s="70"/>
      <c r="I54" s="70"/>
      <c r="J54" s="70"/>
      <c r="K54" s="70"/>
      <c r="L54" s="70"/>
      <c r="M54" s="70"/>
      <c r="N54" s="70"/>
      <c r="O54" s="70"/>
      <c r="P54" s="70"/>
      <c r="Q54" s="70"/>
      <c r="R54" s="70"/>
      <c r="S54" s="70"/>
      <c r="T54" s="70"/>
      <c r="U54" s="22"/>
      <c r="V54" s="22"/>
      <c r="W54" s="22"/>
      <c r="X54" s="22"/>
      <c r="Y54" s="474" t="b">
        <f>IF(OR(B9="Pens *",C9="Pens *",D9="Pens *",E9="Pens *",F9="Pens *",G9="Pens *",H9="Pens *",I9="Pens *",J9="Pens *",K9="Pens *",L9="Pens *",M9="Pens *",N9="Pens *",O9="Pens *",P9="Pens *",Q9="Pens *",R9="Pens *",S9="Pens *"),TRUE)</f>
        <v>0</v>
      </c>
      <c r="Z54" s="174"/>
      <c r="AA54" s="174"/>
      <c r="AB54" s="425"/>
      <c r="AC54" s="425"/>
      <c r="AD54" s="174"/>
      <c r="AE54" s="20"/>
      <c r="AF54" s="20"/>
      <c r="AG54" s="20"/>
      <c r="AH54" s="183">
        <v>35</v>
      </c>
      <c r="AI54" s="175"/>
      <c r="AJ54" s="132"/>
      <c r="AK54" s="176"/>
      <c r="AL54" s="176"/>
      <c r="AM54" s="176"/>
      <c r="AN54" s="176"/>
      <c r="AO54" s="176"/>
      <c r="AP54" s="176"/>
      <c r="AQ54" s="176"/>
      <c r="AR54" s="176"/>
      <c r="AS54" s="176"/>
      <c r="AT54" s="176"/>
      <c r="AU54" s="176"/>
      <c r="AV54" s="176"/>
      <c r="AW54" s="176"/>
      <c r="AX54" s="176"/>
      <c r="AY54" s="176"/>
      <c r="AZ54" s="176"/>
      <c r="BA54" s="176"/>
      <c r="BB54" s="176"/>
      <c r="BC54" s="176"/>
      <c r="BD54" s="176"/>
      <c r="BE54" s="20"/>
      <c r="BF54" s="20"/>
      <c r="BG54" s="20"/>
      <c r="BH54" s="20"/>
      <c r="BI54" s="20"/>
      <c r="BJ54" s="20"/>
      <c r="BK54" s="20"/>
      <c r="BL54" s="20"/>
      <c r="BM54" s="20"/>
      <c r="BN54" s="20"/>
      <c r="BO54" s="20"/>
      <c r="BP54" s="20"/>
      <c r="BQ54" s="20"/>
      <c r="BR54" s="20"/>
      <c r="BS54" s="20"/>
      <c r="BT54" s="20"/>
      <c r="BU54" s="20"/>
      <c r="BV54" s="20"/>
      <c r="BW54" s="20"/>
    </row>
    <row r="55" spans="1:75" ht="13.5" customHeight="1">
      <c r="A55" s="70"/>
      <c r="B55" s="70"/>
      <c r="C55" s="70"/>
      <c r="D55" s="70"/>
      <c r="E55" s="70"/>
      <c r="F55" s="70"/>
      <c r="G55" s="70"/>
      <c r="H55" s="70"/>
      <c r="I55" s="70"/>
      <c r="J55" s="70"/>
      <c r="K55" s="70"/>
      <c r="L55" s="70"/>
      <c r="M55" s="70"/>
      <c r="N55" s="70"/>
      <c r="O55" s="70"/>
      <c r="P55" s="70"/>
      <c r="Q55" s="70"/>
      <c r="R55" s="70"/>
      <c r="S55" s="70"/>
      <c r="T55" s="70"/>
      <c r="U55" s="22"/>
      <c r="V55" s="22"/>
      <c r="W55" s="22"/>
      <c r="X55" s="22"/>
      <c r="Y55" s="174"/>
      <c r="Z55" s="174"/>
      <c r="AA55" s="174"/>
      <c r="AB55" s="425"/>
      <c r="AC55" s="425"/>
      <c r="AD55" s="174"/>
      <c r="AE55" s="20"/>
      <c r="AF55" s="20"/>
      <c r="AG55" s="20"/>
      <c r="AH55" s="183">
        <v>36</v>
      </c>
      <c r="AI55" s="175"/>
      <c r="AJ55" s="132"/>
      <c r="AK55" s="176"/>
      <c r="AL55" s="176"/>
      <c r="AM55" s="176"/>
      <c r="AN55" s="176"/>
      <c r="AO55" s="176"/>
      <c r="AP55" s="176"/>
      <c r="AQ55" s="176"/>
      <c r="AR55" s="176"/>
      <c r="AS55" s="176"/>
      <c r="AT55" s="176"/>
      <c r="AU55" s="176"/>
      <c r="AV55" s="176"/>
      <c r="AW55" s="176"/>
      <c r="AX55" s="176"/>
      <c r="AY55" s="176"/>
      <c r="AZ55" s="176"/>
      <c r="BA55" s="176"/>
      <c r="BB55" s="176"/>
      <c r="BC55" s="176"/>
      <c r="BD55" s="176"/>
      <c r="BE55" s="20"/>
      <c r="BF55" s="20"/>
      <c r="BG55" s="20"/>
      <c r="BH55" s="20"/>
      <c r="BI55" s="20"/>
      <c r="BJ55" s="20"/>
      <c r="BK55" s="20"/>
      <c r="BL55" s="20"/>
      <c r="BM55" s="20"/>
      <c r="BN55" s="20"/>
      <c r="BO55" s="20"/>
      <c r="BP55" s="20"/>
      <c r="BQ55" s="20"/>
      <c r="BR55" s="20"/>
      <c r="BS55" s="20"/>
      <c r="BT55" s="20"/>
      <c r="BU55" s="20"/>
      <c r="BV55" s="20"/>
      <c r="BW55" s="20"/>
    </row>
    <row r="56" spans="1:75" ht="13.5" customHeight="1">
      <c r="A56" s="90" t="s">
        <v>160</v>
      </c>
      <c r="B56" s="27"/>
      <c r="C56" s="91"/>
      <c r="D56" s="27"/>
      <c r="E56" s="92"/>
      <c r="F56" s="27"/>
      <c r="G56" s="27"/>
      <c r="H56" s="27"/>
      <c r="I56" s="27"/>
      <c r="J56" s="27"/>
      <c r="K56" s="27"/>
      <c r="L56" s="27"/>
      <c r="M56" s="27"/>
      <c r="N56" s="27"/>
      <c r="O56" s="93"/>
      <c r="P56" s="27"/>
      <c r="Q56" s="94"/>
      <c r="R56" s="27"/>
      <c r="S56" s="27"/>
      <c r="T56" s="27"/>
      <c r="U56" s="96"/>
      <c r="V56" s="95"/>
      <c r="W56" s="95"/>
      <c r="X56" s="27"/>
      <c r="Y56" s="174"/>
      <c r="Z56" s="174"/>
      <c r="AA56" s="174"/>
      <c r="AB56" s="425"/>
      <c r="AC56" s="425"/>
      <c r="AD56" s="174"/>
      <c r="AE56" s="20"/>
      <c r="AF56" s="20"/>
      <c r="AG56" s="20"/>
      <c r="AH56" s="183">
        <v>37</v>
      </c>
      <c r="AI56" s="175"/>
      <c r="AJ56" s="132"/>
      <c r="AK56" s="176"/>
      <c r="AL56" s="176"/>
      <c r="AM56" s="176"/>
      <c r="AN56" s="176"/>
      <c r="AO56" s="176"/>
      <c r="AP56" s="176"/>
      <c r="AQ56" s="176"/>
      <c r="AR56" s="176"/>
      <c r="AS56" s="176"/>
      <c r="AT56" s="176"/>
      <c r="AU56" s="176"/>
      <c r="AV56" s="176"/>
      <c r="AW56" s="176"/>
      <c r="AX56" s="176"/>
      <c r="AY56" s="176"/>
      <c r="AZ56" s="176"/>
      <c r="BA56" s="176"/>
      <c r="BB56" s="176"/>
      <c r="BC56" s="176"/>
      <c r="BD56" s="176"/>
      <c r="BE56" s="20"/>
      <c r="BF56" s="20"/>
      <c r="BG56" s="20"/>
      <c r="BH56" s="20"/>
      <c r="BI56" s="20"/>
      <c r="BJ56" s="20"/>
      <c r="BK56" s="20"/>
      <c r="BL56" s="20"/>
      <c r="BM56" s="20"/>
      <c r="BN56" s="20"/>
      <c r="BO56" s="20"/>
      <c r="BP56" s="20"/>
      <c r="BQ56" s="20"/>
      <c r="BR56" s="20"/>
      <c r="BS56" s="20"/>
      <c r="BT56" s="20"/>
      <c r="BU56" s="20"/>
      <c r="BV56" s="20"/>
      <c r="BW56" s="20"/>
    </row>
    <row r="57" spans="1:75" ht="13.5" customHeight="1">
      <c r="A57" s="20"/>
      <c r="B57" s="20"/>
      <c r="C57" s="20"/>
      <c r="D57" s="20"/>
      <c r="E57" s="20"/>
      <c r="F57" s="20"/>
      <c r="G57" s="20"/>
      <c r="H57" s="20"/>
      <c r="I57" s="20"/>
      <c r="J57" s="20"/>
      <c r="K57" s="20"/>
      <c r="L57" s="20"/>
      <c r="M57" s="20"/>
      <c r="N57" s="20"/>
      <c r="O57" s="20"/>
      <c r="P57" s="20"/>
      <c r="Q57" s="20"/>
      <c r="R57" s="20"/>
      <c r="S57" s="20"/>
      <c r="T57" s="20"/>
      <c r="U57" s="20"/>
      <c r="V57" s="20"/>
      <c r="W57" s="20"/>
      <c r="X57" s="20"/>
      <c r="Y57" s="174"/>
      <c r="Z57" s="174"/>
      <c r="AA57" s="174"/>
      <c r="AB57" s="425"/>
      <c r="AC57" s="425"/>
      <c r="AD57" s="174"/>
      <c r="AE57" s="20"/>
      <c r="AF57" s="20"/>
      <c r="AG57" s="20"/>
      <c r="AH57" s="183">
        <v>38</v>
      </c>
      <c r="AI57" s="175"/>
      <c r="AJ57" s="132"/>
      <c r="AK57" s="176"/>
      <c r="AL57" s="176"/>
      <c r="AM57" s="176"/>
      <c r="AN57" s="176"/>
      <c r="AO57" s="176"/>
      <c r="AP57" s="176"/>
      <c r="AQ57" s="176"/>
      <c r="AR57" s="176"/>
      <c r="AS57" s="176"/>
      <c r="AT57" s="176"/>
      <c r="AU57" s="176"/>
      <c r="AV57" s="176"/>
      <c r="AW57" s="176"/>
      <c r="AX57" s="176"/>
      <c r="AY57" s="176"/>
      <c r="AZ57" s="176"/>
      <c r="BA57" s="176"/>
      <c r="BB57" s="176"/>
      <c r="BC57" s="176"/>
      <c r="BD57" s="176"/>
      <c r="BE57" s="20"/>
      <c r="BF57" s="20"/>
      <c r="BG57" s="20"/>
      <c r="BH57" s="20"/>
      <c r="BI57" s="20"/>
      <c r="BJ57" s="20"/>
      <c r="BK57" s="20"/>
      <c r="BL57" s="20"/>
      <c r="BM57" s="20"/>
      <c r="BN57" s="20"/>
      <c r="BO57" s="20"/>
      <c r="BP57" s="20"/>
      <c r="BQ57" s="20"/>
      <c r="BR57" s="20"/>
      <c r="BS57" s="20"/>
      <c r="BT57" s="20"/>
      <c r="BU57" s="20"/>
      <c r="BV57" s="20"/>
      <c r="BW57" s="20"/>
    </row>
    <row r="58" spans="1:75" ht="10.5">
      <c r="A58" s="22">
        <v>1</v>
      </c>
      <c r="B58" s="603"/>
      <c r="C58" s="604"/>
      <c r="D58" s="604"/>
      <c r="E58" s="604"/>
      <c r="F58" s="604"/>
      <c r="G58" s="604"/>
      <c r="H58" s="604"/>
      <c r="I58" s="604"/>
      <c r="J58" s="604"/>
      <c r="K58" s="604"/>
      <c r="L58" s="604"/>
      <c r="M58" s="604"/>
      <c r="N58" s="604"/>
      <c r="O58" s="604"/>
      <c r="P58" s="604"/>
      <c r="Q58" s="604"/>
      <c r="R58" s="604"/>
      <c r="S58" s="605"/>
      <c r="T58" s="20"/>
      <c r="U58" s="20"/>
      <c r="V58" s="20"/>
      <c r="W58" s="20"/>
      <c r="X58" s="20"/>
      <c r="Y58" s="20"/>
      <c r="Z58" s="20"/>
      <c r="AA58" s="20"/>
      <c r="AB58" s="426"/>
      <c r="AC58" s="426"/>
      <c r="AD58" s="20"/>
      <c r="AE58" s="20"/>
      <c r="AF58" s="20"/>
      <c r="AG58" s="20"/>
      <c r="AH58" s="182">
        <v>39</v>
      </c>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row>
    <row r="59" spans="1:75" ht="10.5">
      <c r="A59" s="22">
        <v>2</v>
      </c>
      <c r="B59" s="582"/>
      <c r="C59" s="583"/>
      <c r="D59" s="583"/>
      <c r="E59" s="583"/>
      <c r="F59" s="583"/>
      <c r="G59" s="583"/>
      <c r="H59" s="583"/>
      <c r="I59" s="583"/>
      <c r="J59" s="583"/>
      <c r="K59" s="583"/>
      <c r="L59" s="583"/>
      <c r="M59" s="583"/>
      <c r="N59" s="583"/>
      <c r="O59" s="583"/>
      <c r="P59" s="583"/>
      <c r="Q59" s="583"/>
      <c r="R59" s="583"/>
      <c r="S59" s="584"/>
      <c r="T59" s="20"/>
      <c r="U59" s="20"/>
      <c r="V59" s="20"/>
      <c r="W59" s="20"/>
      <c r="X59" s="20"/>
      <c r="Y59" s="20"/>
      <c r="Z59" s="20"/>
      <c r="AA59" s="20"/>
      <c r="AB59" s="426"/>
      <c r="AC59" s="426"/>
      <c r="AD59" s="20"/>
      <c r="AE59" s="20"/>
      <c r="AF59" s="20"/>
      <c r="AG59" s="20"/>
      <c r="AH59" s="182">
        <v>40</v>
      </c>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row>
    <row r="60" spans="1:75" ht="10.5">
      <c r="A60" s="22">
        <v>3</v>
      </c>
      <c r="B60" s="582"/>
      <c r="C60" s="583"/>
      <c r="D60" s="583"/>
      <c r="E60" s="583"/>
      <c r="F60" s="583"/>
      <c r="G60" s="583"/>
      <c r="H60" s="583"/>
      <c r="I60" s="583"/>
      <c r="J60" s="583"/>
      <c r="K60" s="583"/>
      <c r="L60" s="583"/>
      <c r="M60" s="583"/>
      <c r="N60" s="583"/>
      <c r="O60" s="583"/>
      <c r="P60" s="583"/>
      <c r="Q60" s="583"/>
      <c r="R60" s="583"/>
      <c r="S60" s="584"/>
      <c r="T60" s="20"/>
      <c r="U60" s="20"/>
      <c r="V60" s="20"/>
      <c r="W60" s="20"/>
      <c r="X60" s="20"/>
      <c r="Y60" s="20"/>
      <c r="Z60" s="20"/>
      <c r="AA60" s="20"/>
      <c r="AB60" s="426"/>
      <c r="AC60" s="426"/>
      <c r="AD60" s="20"/>
      <c r="AE60" s="20"/>
      <c r="AF60" s="20"/>
      <c r="AG60" s="20"/>
      <c r="AH60" s="182">
        <v>41</v>
      </c>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row>
    <row r="61" spans="1:75" ht="12.75" customHeight="1">
      <c r="A61" s="22">
        <v>4</v>
      </c>
      <c r="B61" s="582"/>
      <c r="C61" s="583"/>
      <c r="D61" s="583"/>
      <c r="E61" s="583"/>
      <c r="F61" s="583"/>
      <c r="G61" s="583"/>
      <c r="H61" s="583"/>
      <c r="I61" s="583"/>
      <c r="J61" s="583"/>
      <c r="K61" s="583"/>
      <c r="L61" s="583"/>
      <c r="M61" s="583"/>
      <c r="N61" s="583"/>
      <c r="O61" s="583"/>
      <c r="P61" s="583"/>
      <c r="Q61" s="583"/>
      <c r="R61" s="583"/>
      <c r="S61" s="584"/>
      <c r="T61" s="20"/>
      <c r="U61" s="20"/>
      <c r="V61" s="20"/>
      <c r="W61" s="20"/>
      <c r="X61" s="20"/>
      <c r="Y61" s="20"/>
      <c r="Z61" s="20"/>
      <c r="AA61" s="20"/>
      <c r="AB61" s="426"/>
      <c r="AC61" s="426"/>
      <c r="AD61" s="20"/>
      <c r="AE61" s="20"/>
      <c r="AF61" s="20"/>
      <c r="AG61" s="20"/>
      <c r="AH61" s="182">
        <v>42</v>
      </c>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row>
    <row r="62" spans="1:75" ht="10.5">
      <c r="A62" s="22">
        <v>5</v>
      </c>
      <c r="B62" s="582"/>
      <c r="C62" s="583"/>
      <c r="D62" s="583"/>
      <c r="E62" s="583"/>
      <c r="F62" s="583"/>
      <c r="G62" s="583"/>
      <c r="H62" s="583"/>
      <c r="I62" s="583"/>
      <c r="J62" s="583"/>
      <c r="K62" s="583"/>
      <c r="L62" s="583"/>
      <c r="M62" s="583"/>
      <c r="N62" s="583"/>
      <c r="O62" s="583"/>
      <c r="P62" s="583"/>
      <c r="Q62" s="583"/>
      <c r="R62" s="583"/>
      <c r="S62" s="584"/>
      <c r="T62" s="20"/>
      <c r="U62" s="20"/>
      <c r="V62" s="20"/>
      <c r="W62" s="20"/>
      <c r="X62" s="20"/>
      <c r="Y62" s="20"/>
      <c r="Z62" s="20"/>
      <c r="AA62" s="20"/>
      <c r="AB62" s="426"/>
      <c r="AC62" s="426"/>
      <c r="AD62" s="20"/>
      <c r="AE62" s="20"/>
      <c r="AF62" s="20"/>
      <c r="AG62" s="20"/>
      <c r="AH62" s="182">
        <v>43</v>
      </c>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row>
    <row r="63" spans="1:75" ht="10.5">
      <c r="A63" s="22">
        <v>6</v>
      </c>
      <c r="B63" s="582"/>
      <c r="C63" s="583"/>
      <c r="D63" s="583"/>
      <c r="E63" s="583"/>
      <c r="F63" s="583"/>
      <c r="G63" s="583"/>
      <c r="H63" s="583"/>
      <c r="I63" s="583"/>
      <c r="J63" s="583"/>
      <c r="K63" s="583"/>
      <c r="L63" s="583"/>
      <c r="M63" s="583"/>
      <c r="N63" s="583"/>
      <c r="O63" s="583"/>
      <c r="P63" s="583"/>
      <c r="Q63" s="583"/>
      <c r="R63" s="583"/>
      <c r="S63" s="584"/>
      <c r="T63" s="20"/>
      <c r="U63" s="20"/>
      <c r="V63" s="20"/>
      <c r="W63" s="20"/>
      <c r="X63" s="20"/>
      <c r="Y63" s="20"/>
      <c r="Z63" s="20"/>
      <c r="AA63" s="20"/>
      <c r="AB63" s="426"/>
      <c r="AC63" s="426"/>
      <c r="AD63" s="20"/>
      <c r="AE63" s="20"/>
      <c r="AF63" s="20"/>
      <c r="AG63" s="20"/>
      <c r="AH63" s="182">
        <v>44</v>
      </c>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row>
    <row r="64" spans="1:75" ht="10.5">
      <c r="A64" s="22">
        <v>7</v>
      </c>
      <c r="B64" s="582"/>
      <c r="C64" s="583"/>
      <c r="D64" s="583"/>
      <c r="E64" s="583"/>
      <c r="F64" s="583"/>
      <c r="G64" s="583"/>
      <c r="H64" s="583"/>
      <c r="I64" s="583"/>
      <c r="J64" s="583"/>
      <c r="K64" s="583"/>
      <c r="L64" s="583"/>
      <c r="M64" s="583"/>
      <c r="N64" s="583"/>
      <c r="O64" s="583"/>
      <c r="P64" s="583"/>
      <c r="Q64" s="583"/>
      <c r="R64" s="583"/>
      <c r="S64" s="584"/>
      <c r="T64" s="20"/>
      <c r="U64" s="20"/>
      <c r="V64" s="20"/>
      <c r="W64" s="20"/>
      <c r="X64" s="20"/>
      <c r="Y64" s="20"/>
      <c r="Z64" s="20"/>
      <c r="AA64" s="20"/>
      <c r="AB64" s="426"/>
      <c r="AC64" s="426"/>
      <c r="AD64" s="20"/>
      <c r="AE64" s="20"/>
      <c r="AF64" s="20"/>
      <c r="AG64" s="20"/>
      <c r="AH64" s="182">
        <v>45</v>
      </c>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row>
    <row r="65" spans="1:75" ht="10.5">
      <c r="A65" s="22">
        <v>8</v>
      </c>
      <c r="B65" s="582"/>
      <c r="C65" s="583"/>
      <c r="D65" s="583"/>
      <c r="E65" s="583"/>
      <c r="F65" s="583"/>
      <c r="G65" s="583"/>
      <c r="H65" s="583"/>
      <c r="I65" s="583"/>
      <c r="J65" s="583"/>
      <c r="K65" s="583"/>
      <c r="L65" s="583"/>
      <c r="M65" s="583"/>
      <c r="N65" s="583"/>
      <c r="O65" s="583"/>
      <c r="P65" s="583"/>
      <c r="Q65" s="583"/>
      <c r="R65" s="583"/>
      <c r="S65" s="584"/>
      <c r="T65" s="20"/>
      <c r="U65" s="20"/>
      <c r="V65" s="20"/>
      <c r="W65" s="20"/>
      <c r="X65" s="20"/>
      <c r="Y65" s="20"/>
      <c r="Z65" s="20"/>
      <c r="AA65" s="20"/>
      <c r="AB65" s="426"/>
      <c r="AC65" s="426"/>
      <c r="AD65" s="20"/>
      <c r="AE65" s="20"/>
      <c r="AF65" s="20"/>
      <c r="AG65" s="20"/>
      <c r="AH65" s="182">
        <v>46</v>
      </c>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row>
    <row r="66" spans="1:75" ht="10.5">
      <c r="A66" s="22">
        <v>9</v>
      </c>
      <c r="B66" s="582"/>
      <c r="C66" s="583"/>
      <c r="D66" s="583"/>
      <c r="E66" s="583"/>
      <c r="F66" s="583"/>
      <c r="G66" s="583"/>
      <c r="H66" s="583"/>
      <c r="I66" s="583"/>
      <c r="J66" s="583"/>
      <c r="K66" s="583"/>
      <c r="L66" s="583"/>
      <c r="M66" s="583"/>
      <c r="N66" s="583"/>
      <c r="O66" s="583"/>
      <c r="P66" s="583"/>
      <c r="Q66" s="583"/>
      <c r="R66" s="583"/>
      <c r="S66" s="584"/>
      <c r="T66" s="20"/>
      <c r="U66" s="20"/>
      <c r="V66" s="20"/>
      <c r="W66" s="20"/>
      <c r="X66" s="20"/>
      <c r="Y66" s="20"/>
      <c r="Z66" s="20"/>
      <c r="AA66" s="20"/>
      <c r="AB66" s="426"/>
      <c r="AC66" s="426"/>
      <c r="AD66" s="20"/>
      <c r="AE66" s="20"/>
      <c r="AF66" s="20"/>
      <c r="AG66" s="20"/>
      <c r="AH66" s="182">
        <v>47</v>
      </c>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row>
    <row r="67" spans="1:75" ht="10.5">
      <c r="A67" s="22">
        <v>10</v>
      </c>
      <c r="B67" s="582"/>
      <c r="C67" s="583"/>
      <c r="D67" s="583"/>
      <c r="E67" s="583"/>
      <c r="F67" s="583"/>
      <c r="G67" s="583"/>
      <c r="H67" s="583"/>
      <c r="I67" s="583"/>
      <c r="J67" s="583"/>
      <c r="K67" s="583"/>
      <c r="L67" s="583"/>
      <c r="M67" s="583"/>
      <c r="N67" s="583"/>
      <c r="O67" s="583"/>
      <c r="P67" s="583"/>
      <c r="Q67" s="583"/>
      <c r="R67" s="583"/>
      <c r="S67" s="584"/>
      <c r="T67" s="20"/>
      <c r="U67" s="20"/>
      <c r="V67" s="20"/>
      <c r="W67" s="20"/>
      <c r="X67" s="20"/>
      <c r="Y67" s="20"/>
      <c r="Z67" s="20"/>
      <c r="AA67" s="20"/>
      <c r="AB67" s="426"/>
      <c r="AC67" s="426"/>
      <c r="AD67" s="20"/>
      <c r="AE67" s="20"/>
      <c r="AF67" s="20"/>
      <c r="AG67" s="20"/>
      <c r="AH67" s="182">
        <v>48</v>
      </c>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row>
    <row r="68" spans="1:75" ht="10.5">
      <c r="A68" s="22">
        <v>11</v>
      </c>
      <c r="B68" s="582"/>
      <c r="C68" s="583"/>
      <c r="D68" s="583"/>
      <c r="E68" s="583"/>
      <c r="F68" s="583"/>
      <c r="G68" s="583"/>
      <c r="H68" s="583"/>
      <c r="I68" s="583"/>
      <c r="J68" s="583"/>
      <c r="K68" s="583"/>
      <c r="L68" s="583"/>
      <c r="M68" s="583"/>
      <c r="N68" s="583"/>
      <c r="O68" s="583"/>
      <c r="P68" s="583"/>
      <c r="Q68" s="583"/>
      <c r="R68" s="583"/>
      <c r="S68" s="584"/>
      <c r="T68" s="20"/>
      <c r="U68" s="20"/>
      <c r="V68" s="20"/>
      <c r="W68" s="20"/>
      <c r="X68" s="20"/>
      <c r="Y68" s="20"/>
      <c r="Z68" s="20"/>
      <c r="AA68" s="20"/>
      <c r="AB68" s="426"/>
      <c r="AC68" s="426"/>
      <c r="AD68" s="20"/>
      <c r="AE68" s="20"/>
      <c r="AF68" s="20"/>
      <c r="AG68" s="20"/>
      <c r="AH68" s="182">
        <v>49</v>
      </c>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row>
    <row r="69" spans="1:75" ht="10.5">
      <c r="A69" s="22">
        <v>12</v>
      </c>
      <c r="B69" s="582"/>
      <c r="C69" s="583"/>
      <c r="D69" s="583"/>
      <c r="E69" s="583"/>
      <c r="F69" s="583"/>
      <c r="G69" s="583"/>
      <c r="H69" s="583"/>
      <c r="I69" s="583"/>
      <c r="J69" s="583"/>
      <c r="K69" s="583"/>
      <c r="L69" s="583"/>
      <c r="M69" s="583"/>
      <c r="N69" s="583"/>
      <c r="O69" s="583"/>
      <c r="P69" s="583"/>
      <c r="Q69" s="583"/>
      <c r="R69" s="583"/>
      <c r="S69" s="584"/>
      <c r="T69" s="20"/>
      <c r="U69" s="20"/>
      <c r="V69" s="20"/>
      <c r="W69" s="20"/>
      <c r="X69" s="20"/>
      <c r="Y69" s="20"/>
      <c r="Z69" s="20"/>
      <c r="AA69" s="20"/>
      <c r="AB69" s="426"/>
      <c r="AC69" s="426"/>
      <c r="AD69" s="20"/>
      <c r="AE69" s="20"/>
      <c r="AF69" s="20"/>
      <c r="AG69" s="20"/>
      <c r="AH69" s="182">
        <v>50</v>
      </c>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row>
    <row r="70" spans="1:75" ht="10.5">
      <c r="A70" s="22">
        <v>13</v>
      </c>
      <c r="B70" s="582"/>
      <c r="C70" s="583"/>
      <c r="D70" s="583"/>
      <c r="E70" s="583"/>
      <c r="F70" s="583"/>
      <c r="G70" s="583"/>
      <c r="H70" s="583"/>
      <c r="I70" s="583"/>
      <c r="J70" s="583"/>
      <c r="K70" s="583"/>
      <c r="L70" s="583"/>
      <c r="M70" s="583"/>
      <c r="N70" s="583"/>
      <c r="O70" s="583"/>
      <c r="P70" s="583"/>
      <c r="Q70" s="583"/>
      <c r="R70" s="583"/>
      <c r="S70" s="584"/>
      <c r="T70" s="20"/>
      <c r="U70" s="20"/>
      <c r="V70" s="20"/>
      <c r="W70" s="20"/>
      <c r="X70" s="20"/>
      <c r="Y70" s="20"/>
      <c r="Z70" s="20"/>
      <c r="AA70" s="20"/>
      <c r="AB70" s="426"/>
      <c r="AC70" s="426"/>
      <c r="AD70" s="20"/>
      <c r="AE70" s="20"/>
      <c r="AF70" s="20"/>
      <c r="AG70" s="20"/>
      <c r="AH70" s="182">
        <v>51</v>
      </c>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row>
    <row r="71" spans="1:75" ht="10.5">
      <c r="A71" s="22">
        <v>14</v>
      </c>
      <c r="B71" s="582"/>
      <c r="C71" s="583"/>
      <c r="D71" s="583"/>
      <c r="E71" s="583"/>
      <c r="F71" s="583"/>
      <c r="G71" s="583"/>
      <c r="H71" s="583"/>
      <c r="I71" s="583"/>
      <c r="J71" s="583"/>
      <c r="K71" s="583"/>
      <c r="L71" s="583"/>
      <c r="M71" s="583"/>
      <c r="N71" s="583"/>
      <c r="O71" s="583"/>
      <c r="P71" s="583"/>
      <c r="Q71" s="583"/>
      <c r="R71" s="583"/>
      <c r="S71" s="584"/>
      <c r="T71" s="20"/>
      <c r="U71" s="20"/>
      <c r="V71" s="20"/>
      <c r="W71" s="20"/>
      <c r="X71" s="20"/>
      <c r="Y71" s="20"/>
      <c r="Z71" s="20"/>
      <c r="AA71" s="20"/>
      <c r="AB71" s="426"/>
      <c r="AC71" s="426"/>
      <c r="AD71" s="20"/>
      <c r="AE71" s="20"/>
      <c r="AF71" s="20"/>
      <c r="AG71" s="20"/>
      <c r="AH71" s="184">
        <v>52</v>
      </c>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row>
    <row r="72" spans="1:75" ht="10.5">
      <c r="A72" s="22">
        <v>15</v>
      </c>
      <c r="B72" s="582"/>
      <c r="C72" s="583"/>
      <c r="D72" s="583"/>
      <c r="E72" s="583"/>
      <c r="F72" s="583"/>
      <c r="G72" s="583"/>
      <c r="H72" s="583"/>
      <c r="I72" s="583"/>
      <c r="J72" s="583"/>
      <c r="K72" s="583"/>
      <c r="L72" s="583"/>
      <c r="M72" s="583"/>
      <c r="N72" s="583"/>
      <c r="O72" s="583"/>
      <c r="P72" s="583"/>
      <c r="Q72" s="583"/>
      <c r="R72" s="583"/>
      <c r="S72" s="584"/>
      <c r="T72" s="20"/>
      <c r="U72" s="20"/>
      <c r="V72" s="20"/>
      <c r="W72" s="20"/>
      <c r="X72" s="20"/>
      <c r="Y72" s="20"/>
      <c r="Z72" s="20"/>
      <c r="AA72" s="20"/>
      <c r="AB72" s="426"/>
      <c r="AC72" s="426"/>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row>
    <row r="73" spans="1:75" ht="10.5">
      <c r="A73" s="22">
        <v>16</v>
      </c>
      <c r="B73" s="582"/>
      <c r="C73" s="583"/>
      <c r="D73" s="583"/>
      <c r="E73" s="583"/>
      <c r="F73" s="583"/>
      <c r="G73" s="583"/>
      <c r="H73" s="583"/>
      <c r="I73" s="583"/>
      <c r="J73" s="583"/>
      <c r="K73" s="583"/>
      <c r="L73" s="583"/>
      <c r="M73" s="583"/>
      <c r="N73" s="583"/>
      <c r="O73" s="583"/>
      <c r="P73" s="583"/>
      <c r="Q73" s="583"/>
      <c r="R73" s="583"/>
      <c r="S73" s="584"/>
      <c r="T73" s="20"/>
      <c r="U73" s="20"/>
      <c r="V73" s="20"/>
      <c r="W73" s="20"/>
      <c r="X73" s="20"/>
      <c r="Y73" s="20"/>
      <c r="Z73" s="20"/>
      <c r="AA73" s="20"/>
      <c r="AB73" s="426"/>
      <c r="AC73" s="426"/>
      <c r="AD73" s="20"/>
      <c r="AE73" s="20"/>
      <c r="AF73" s="20"/>
      <c r="AG73" s="20"/>
      <c r="AH73" s="178"/>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row>
    <row r="74" spans="1:75" ht="10.5">
      <c r="A74" s="22">
        <v>17</v>
      </c>
      <c r="B74" s="582"/>
      <c r="C74" s="583"/>
      <c r="D74" s="583"/>
      <c r="E74" s="583"/>
      <c r="F74" s="583"/>
      <c r="G74" s="583"/>
      <c r="H74" s="583"/>
      <c r="I74" s="583"/>
      <c r="J74" s="583"/>
      <c r="K74" s="583"/>
      <c r="L74" s="583"/>
      <c r="M74" s="583"/>
      <c r="N74" s="583"/>
      <c r="O74" s="583"/>
      <c r="P74" s="583"/>
      <c r="Q74" s="583"/>
      <c r="R74" s="583"/>
      <c r="S74" s="584"/>
      <c r="T74" s="20"/>
      <c r="U74" s="20"/>
      <c r="V74" s="20"/>
      <c r="W74" s="20"/>
      <c r="X74" s="20"/>
      <c r="Y74" s="20"/>
      <c r="Z74" s="20"/>
      <c r="AA74" s="20"/>
      <c r="AB74" s="426"/>
      <c r="AC74" s="426"/>
      <c r="AD74" s="20"/>
      <c r="AE74" s="20"/>
      <c r="AF74" s="20"/>
      <c r="AG74" s="20"/>
      <c r="AH74" s="178"/>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row>
    <row r="75" spans="1:75" ht="10.5">
      <c r="A75" s="22">
        <v>18</v>
      </c>
      <c r="B75" s="582"/>
      <c r="C75" s="583"/>
      <c r="D75" s="583"/>
      <c r="E75" s="583"/>
      <c r="F75" s="583"/>
      <c r="G75" s="583"/>
      <c r="H75" s="583"/>
      <c r="I75" s="583"/>
      <c r="J75" s="583"/>
      <c r="K75" s="583"/>
      <c r="L75" s="583"/>
      <c r="M75" s="583"/>
      <c r="N75" s="583"/>
      <c r="O75" s="583"/>
      <c r="P75" s="583"/>
      <c r="Q75" s="583"/>
      <c r="R75" s="583"/>
      <c r="S75" s="584"/>
      <c r="T75" s="20"/>
      <c r="U75" s="20"/>
      <c r="V75" s="20"/>
      <c r="W75" s="20"/>
      <c r="X75" s="20"/>
      <c r="Y75" s="20"/>
      <c r="Z75" s="20"/>
      <c r="AA75" s="20"/>
      <c r="AB75" s="426"/>
      <c r="AC75" s="426"/>
      <c r="AD75" s="20"/>
      <c r="AE75" s="20"/>
      <c r="AF75" s="20"/>
      <c r="AG75" s="20"/>
      <c r="AH75" s="178"/>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row>
    <row r="76" spans="1:75" ht="10.5">
      <c r="A76" s="22">
        <v>19</v>
      </c>
      <c r="B76" s="582"/>
      <c r="C76" s="583"/>
      <c r="D76" s="583"/>
      <c r="E76" s="583"/>
      <c r="F76" s="583"/>
      <c r="G76" s="583"/>
      <c r="H76" s="583"/>
      <c r="I76" s="583"/>
      <c r="J76" s="583"/>
      <c r="K76" s="583"/>
      <c r="L76" s="583"/>
      <c r="M76" s="583"/>
      <c r="N76" s="583"/>
      <c r="O76" s="583"/>
      <c r="P76" s="583"/>
      <c r="Q76" s="583"/>
      <c r="R76" s="583"/>
      <c r="S76" s="584"/>
      <c r="T76" s="20"/>
      <c r="U76" s="20"/>
      <c r="V76" s="20"/>
      <c r="W76" s="20"/>
      <c r="X76" s="20"/>
      <c r="Y76" s="20"/>
      <c r="Z76" s="20"/>
      <c r="AA76" s="20"/>
      <c r="AB76" s="426"/>
      <c r="AC76" s="426"/>
      <c r="AD76" s="20"/>
      <c r="AE76" s="20"/>
      <c r="AF76" s="20"/>
      <c r="AG76" s="20"/>
      <c r="AH76" s="178"/>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row>
    <row r="77" spans="1:75" ht="10.5">
      <c r="A77" s="22">
        <v>20</v>
      </c>
      <c r="B77" s="582"/>
      <c r="C77" s="583"/>
      <c r="D77" s="583"/>
      <c r="E77" s="583"/>
      <c r="F77" s="583"/>
      <c r="G77" s="583"/>
      <c r="H77" s="583"/>
      <c r="I77" s="583"/>
      <c r="J77" s="583"/>
      <c r="K77" s="583"/>
      <c r="L77" s="583"/>
      <c r="M77" s="583"/>
      <c r="N77" s="583"/>
      <c r="O77" s="583"/>
      <c r="P77" s="583"/>
      <c r="Q77" s="583"/>
      <c r="R77" s="583"/>
      <c r="S77" s="584"/>
      <c r="T77" s="20"/>
      <c r="U77" s="20"/>
      <c r="V77" s="20"/>
      <c r="W77" s="20"/>
      <c r="X77" s="20"/>
      <c r="Y77" s="20"/>
      <c r="Z77" s="20"/>
      <c r="AA77" s="20"/>
      <c r="AB77" s="426"/>
      <c r="AC77" s="426"/>
      <c r="AD77" s="20"/>
      <c r="AE77" s="20"/>
      <c r="AF77" s="20"/>
      <c r="AG77" s="20"/>
      <c r="AH77" s="178"/>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row>
    <row r="78" spans="1:75" ht="10.5">
      <c r="A78" s="22">
        <v>21</v>
      </c>
      <c r="B78" s="582"/>
      <c r="C78" s="583"/>
      <c r="D78" s="583"/>
      <c r="E78" s="583"/>
      <c r="F78" s="583"/>
      <c r="G78" s="583"/>
      <c r="H78" s="583"/>
      <c r="I78" s="583"/>
      <c r="J78" s="583"/>
      <c r="K78" s="583"/>
      <c r="L78" s="583"/>
      <c r="M78" s="583"/>
      <c r="N78" s="583"/>
      <c r="O78" s="583"/>
      <c r="P78" s="583"/>
      <c r="Q78" s="583"/>
      <c r="R78" s="583"/>
      <c r="S78" s="584"/>
      <c r="T78" s="20"/>
      <c r="U78" s="20"/>
      <c r="V78" s="20"/>
      <c r="W78" s="20"/>
      <c r="X78" s="20"/>
      <c r="Y78" s="20"/>
      <c r="Z78" s="20"/>
      <c r="AA78" s="20"/>
      <c r="AB78" s="426"/>
      <c r="AC78" s="426"/>
      <c r="AD78" s="20"/>
      <c r="AE78" s="20"/>
      <c r="AF78" s="20"/>
      <c r="AG78" s="20"/>
      <c r="AH78" s="178"/>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row>
    <row r="79" spans="1:75" ht="10.5">
      <c r="A79" s="22">
        <v>22</v>
      </c>
      <c r="B79" s="582"/>
      <c r="C79" s="583"/>
      <c r="D79" s="583"/>
      <c r="E79" s="583"/>
      <c r="F79" s="583"/>
      <c r="G79" s="583"/>
      <c r="H79" s="583"/>
      <c r="I79" s="583"/>
      <c r="J79" s="583"/>
      <c r="K79" s="583"/>
      <c r="L79" s="583"/>
      <c r="M79" s="583"/>
      <c r="N79" s="583"/>
      <c r="O79" s="583"/>
      <c r="P79" s="583"/>
      <c r="Q79" s="583"/>
      <c r="R79" s="583"/>
      <c r="S79" s="584"/>
      <c r="T79" s="20"/>
      <c r="U79" s="20"/>
      <c r="V79" s="20"/>
      <c r="W79" s="20"/>
      <c r="X79" s="20"/>
      <c r="Y79" s="20"/>
      <c r="Z79" s="20"/>
      <c r="AA79" s="20"/>
      <c r="AB79" s="426"/>
      <c r="AC79" s="426"/>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row>
    <row r="80" spans="1:75" ht="10.5">
      <c r="A80" s="22">
        <v>23</v>
      </c>
      <c r="B80" s="582"/>
      <c r="C80" s="583"/>
      <c r="D80" s="583"/>
      <c r="E80" s="583"/>
      <c r="F80" s="583"/>
      <c r="G80" s="583"/>
      <c r="H80" s="583"/>
      <c r="I80" s="583"/>
      <c r="J80" s="583"/>
      <c r="K80" s="583"/>
      <c r="L80" s="583"/>
      <c r="M80" s="583"/>
      <c r="N80" s="583"/>
      <c r="O80" s="583"/>
      <c r="P80" s="583"/>
      <c r="Q80" s="583"/>
      <c r="R80" s="583"/>
      <c r="S80" s="584"/>
      <c r="T80" s="20"/>
      <c r="U80" s="20"/>
      <c r="V80" s="20"/>
      <c r="W80" s="20"/>
      <c r="X80" s="20"/>
      <c r="Y80" s="20"/>
      <c r="Z80" s="20"/>
      <c r="AA80" s="20"/>
      <c r="AB80" s="426"/>
      <c r="AC80" s="426"/>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row>
    <row r="81" spans="1:75" ht="10.5">
      <c r="A81" s="22">
        <v>24</v>
      </c>
      <c r="B81" s="582"/>
      <c r="C81" s="583"/>
      <c r="D81" s="583"/>
      <c r="E81" s="583"/>
      <c r="F81" s="583"/>
      <c r="G81" s="583"/>
      <c r="H81" s="583"/>
      <c r="I81" s="583"/>
      <c r="J81" s="583"/>
      <c r="K81" s="583"/>
      <c r="L81" s="583"/>
      <c r="M81" s="583"/>
      <c r="N81" s="583"/>
      <c r="O81" s="583"/>
      <c r="P81" s="583"/>
      <c r="Q81" s="583"/>
      <c r="R81" s="583"/>
      <c r="S81" s="584"/>
      <c r="T81" s="20"/>
      <c r="U81" s="20"/>
      <c r="V81" s="20"/>
      <c r="W81" s="20"/>
      <c r="X81" s="20"/>
      <c r="Y81" s="20"/>
      <c r="Z81" s="20"/>
      <c r="AA81" s="20"/>
      <c r="AB81" s="426"/>
      <c r="AC81" s="426"/>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row>
    <row r="82" spans="1:75" ht="10.5">
      <c r="A82" s="22">
        <v>25</v>
      </c>
      <c r="B82" s="582"/>
      <c r="C82" s="583"/>
      <c r="D82" s="583"/>
      <c r="E82" s="583"/>
      <c r="F82" s="583"/>
      <c r="G82" s="583"/>
      <c r="H82" s="583"/>
      <c r="I82" s="583"/>
      <c r="J82" s="583"/>
      <c r="K82" s="583"/>
      <c r="L82" s="583"/>
      <c r="M82" s="583"/>
      <c r="N82" s="583"/>
      <c r="O82" s="583"/>
      <c r="P82" s="583"/>
      <c r="Q82" s="583"/>
      <c r="R82" s="583"/>
      <c r="S82" s="584"/>
      <c r="T82" s="20"/>
      <c r="U82" s="20"/>
      <c r="V82" s="20"/>
      <c r="W82" s="20"/>
      <c r="X82" s="20"/>
      <c r="Y82" s="20"/>
      <c r="Z82" s="20"/>
      <c r="AA82" s="20"/>
      <c r="AB82" s="426"/>
      <c r="AC82" s="426"/>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row>
    <row r="83" spans="1:75" ht="10.5">
      <c r="A83" s="22">
        <v>26</v>
      </c>
      <c r="B83" s="582"/>
      <c r="C83" s="583"/>
      <c r="D83" s="583"/>
      <c r="E83" s="583"/>
      <c r="F83" s="583"/>
      <c r="G83" s="583"/>
      <c r="H83" s="583"/>
      <c r="I83" s="583"/>
      <c r="J83" s="583"/>
      <c r="K83" s="583"/>
      <c r="L83" s="583"/>
      <c r="M83" s="583"/>
      <c r="N83" s="583"/>
      <c r="O83" s="583"/>
      <c r="P83" s="583"/>
      <c r="Q83" s="583"/>
      <c r="R83" s="583"/>
      <c r="S83" s="584"/>
      <c r="T83" s="20"/>
      <c r="U83" s="20"/>
      <c r="V83" s="20"/>
      <c r="W83" s="20"/>
      <c r="X83" s="20"/>
      <c r="Y83" s="20"/>
      <c r="Z83" s="20"/>
      <c r="AA83" s="20"/>
      <c r="AB83" s="426"/>
      <c r="AC83" s="426"/>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row>
    <row r="84" spans="1:75" ht="10.5">
      <c r="A84" s="22">
        <v>27</v>
      </c>
      <c r="B84" s="582"/>
      <c r="C84" s="583"/>
      <c r="D84" s="583"/>
      <c r="E84" s="583"/>
      <c r="F84" s="583"/>
      <c r="G84" s="583"/>
      <c r="H84" s="583"/>
      <c r="I84" s="583"/>
      <c r="J84" s="583"/>
      <c r="K84" s="583"/>
      <c r="L84" s="583"/>
      <c r="M84" s="583"/>
      <c r="N84" s="583"/>
      <c r="O84" s="583"/>
      <c r="P84" s="583"/>
      <c r="Q84" s="583"/>
      <c r="R84" s="583"/>
      <c r="S84" s="584"/>
      <c r="T84" s="20"/>
      <c r="U84" s="20"/>
      <c r="V84" s="20"/>
      <c r="W84" s="20"/>
      <c r="X84" s="20"/>
      <c r="Y84" s="20"/>
      <c r="Z84" s="20"/>
      <c r="AA84" s="20"/>
      <c r="AB84" s="426"/>
      <c r="AC84" s="426"/>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row>
    <row r="85" spans="1:75" ht="10.5">
      <c r="A85" s="22">
        <v>28</v>
      </c>
      <c r="B85" s="582"/>
      <c r="C85" s="583"/>
      <c r="D85" s="583"/>
      <c r="E85" s="583"/>
      <c r="F85" s="583"/>
      <c r="G85" s="583"/>
      <c r="H85" s="583"/>
      <c r="I85" s="583"/>
      <c r="J85" s="583"/>
      <c r="K85" s="583"/>
      <c r="L85" s="583"/>
      <c r="M85" s="583"/>
      <c r="N85" s="583"/>
      <c r="O85" s="583"/>
      <c r="P85" s="583"/>
      <c r="Q85" s="583"/>
      <c r="R85" s="583"/>
      <c r="S85" s="584"/>
      <c r="T85" s="20"/>
      <c r="U85" s="20"/>
      <c r="V85" s="20"/>
      <c r="W85" s="20"/>
      <c r="X85" s="20"/>
      <c r="Y85" s="20"/>
      <c r="Z85" s="20"/>
      <c r="AA85" s="20"/>
      <c r="AB85" s="426"/>
      <c r="AC85" s="426"/>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row>
    <row r="86" spans="1:75" ht="10.5">
      <c r="A86" s="22">
        <v>29</v>
      </c>
      <c r="B86" s="582"/>
      <c r="C86" s="583"/>
      <c r="D86" s="583"/>
      <c r="E86" s="583"/>
      <c r="F86" s="583"/>
      <c r="G86" s="583"/>
      <c r="H86" s="583"/>
      <c r="I86" s="583"/>
      <c r="J86" s="583"/>
      <c r="K86" s="583"/>
      <c r="L86" s="583"/>
      <c r="M86" s="583"/>
      <c r="N86" s="583"/>
      <c r="O86" s="583"/>
      <c r="P86" s="583"/>
      <c r="Q86" s="583"/>
      <c r="R86" s="583"/>
      <c r="S86" s="584"/>
      <c r="T86" s="20"/>
      <c r="U86" s="20"/>
      <c r="V86" s="20"/>
      <c r="W86" s="20"/>
      <c r="X86" s="20"/>
      <c r="Y86" s="20"/>
      <c r="Z86" s="20"/>
      <c r="AA86" s="20"/>
      <c r="AB86" s="426"/>
      <c r="AC86" s="426"/>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row>
    <row r="87" spans="1:75" ht="10.5">
      <c r="A87" s="22">
        <v>30</v>
      </c>
      <c r="B87" s="582"/>
      <c r="C87" s="583"/>
      <c r="D87" s="583"/>
      <c r="E87" s="583"/>
      <c r="F87" s="583"/>
      <c r="G87" s="583"/>
      <c r="H87" s="583"/>
      <c r="I87" s="583"/>
      <c r="J87" s="583"/>
      <c r="K87" s="583"/>
      <c r="L87" s="583"/>
      <c r="M87" s="583"/>
      <c r="N87" s="583"/>
      <c r="O87" s="583"/>
      <c r="P87" s="583"/>
      <c r="Q87" s="583"/>
      <c r="R87" s="583"/>
      <c r="S87" s="584"/>
      <c r="T87" s="20"/>
      <c r="U87" s="20"/>
      <c r="V87" s="20"/>
      <c r="W87" s="20"/>
      <c r="X87" s="20"/>
      <c r="Y87" s="20"/>
      <c r="Z87" s="20"/>
      <c r="AA87" s="20"/>
      <c r="AB87" s="426"/>
      <c r="AC87" s="426"/>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row>
    <row r="88" spans="1:75" ht="10.5">
      <c r="A88" s="22">
        <v>31</v>
      </c>
      <c r="B88" s="582"/>
      <c r="C88" s="583"/>
      <c r="D88" s="583"/>
      <c r="E88" s="583"/>
      <c r="F88" s="583"/>
      <c r="G88" s="583"/>
      <c r="H88" s="583"/>
      <c r="I88" s="583"/>
      <c r="J88" s="583"/>
      <c r="K88" s="583"/>
      <c r="L88" s="583"/>
      <c r="M88" s="583"/>
      <c r="N88" s="583"/>
      <c r="O88" s="583"/>
      <c r="P88" s="583"/>
      <c r="Q88" s="583"/>
      <c r="R88" s="583"/>
      <c r="S88" s="584"/>
      <c r="T88" s="20"/>
      <c r="U88" s="20"/>
      <c r="V88" s="20"/>
      <c r="W88" s="20"/>
      <c r="X88" s="20"/>
      <c r="Y88" s="20"/>
      <c r="Z88" s="20"/>
      <c r="AA88" s="20"/>
      <c r="AB88" s="426"/>
      <c r="AC88" s="426"/>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row>
    <row r="89" spans="1:75" ht="10.5">
      <c r="A89" s="22">
        <v>32</v>
      </c>
      <c r="B89" s="582"/>
      <c r="C89" s="583"/>
      <c r="D89" s="583"/>
      <c r="E89" s="583"/>
      <c r="F89" s="583"/>
      <c r="G89" s="583"/>
      <c r="H89" s="583"/>
      <c r="I89" s="583"/>
      <c r="J89" s="583"/>
      <c r="K89" s="583"/>
      <c r="L89" s="583"/>
      <c r="M89" s="583"/>
      <c r="N89" s="583"/>
      <c r="O89" s="583"/>
      <c r="P89" s="583"/>
      <c r="Q89" s="583"/>
      <c r="R89" s="583"/>
      <c r="S89" s="584"/>
      <c r="T89" s="20"/>
      <c r="U89" s="20"/>
      <c r="V89" s="20"/>
      <c r="W89" s="20"/>
      <c r="X89" s="20"/>
      <c r="Y89" s="20"/>
      <c r="Z89" s="20"/>
      <c r="AA89" s="20"/>
      <c r="AB89" s="426"/>
      <c r="AC89" s="426"/>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row>
    <row r="90" spans="1:75" ht="10.5">
      <c r="A90" s="22">
        <v>33</v>
      </c>
      <c r="B90" s="582"/>
      <c r="C90" s="583"/>
      <c r="D90" s="583"/>
      <c r="E90" s="583"/>
      <c r="F90" s="583"/>
      <c r="G90" s="583"/>
      <c r="H90" s="583"/>
      <c r="I90" s="583"/>
      <c r="J90" s="583"/>
      <c r="K90" s="583"/>
      <c r="L90" s="583"/>
      <c r="M90" s="583"/>
      <c r="N90" s="583"/>
      <c r="O90" s="583"/>
      <c r="P90" s="583"/>
      <c r="Q90" s="583"/>
      <c r="R90" s="583"/>
      <c r="S90" s="584"/>
      <c r="T90" s="20"/>
      <c r="U90" s="20"/>
      <c r="V90" s="20"/>
      <c r="W90" s="20"/>
      <c r="X90" s="20"/>
      <c r="Y90" s="20"/>
      <c r="Z90" s="20"/>
      <c r="AA90" s="20"/>
      <c r="AB90" s="426"/>
      <c r="AC90" s="426"/>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row>
    <row r="91" spans="1:75" ht="10.5">
      <c r="A91" s="22">
        <v>34</v>
      </c>
      <c r="B91" s="582"/>
      <c r="C91" s="583"/>
      <c r="D91" s="583"/>
      <c r="E91" s="583"/>
      <c r="F91" s="583"/>
      <c r="G91" s="583"/>
      <c r="H91" s="583"/>
      <c r="I91" s="583"/>
      <c r="J91" s="583"/>
      <c r="K91" s="583"/>
      <c r="L91" s="583"/>
      <c r="M91" s="583"/>
      <c r="N91" s="583"/>
      <c r="O91" s="583"/>
      <c r="P91" s="583"/>
      <c r="Q91" s="583"/>
      <c r="R91" s="583"/>
      <c r="S91" s="584"/>
      <c r="T91" s="20"/>
      <c r="U91" s="20"/>
      <c r="V91" s="20"/>
      <c r="W91" s="20"/>
      <c r="X91" s="20"/>
      <c r="Y91" s="20"/>
      <c r="Z91" s="20"/>
      <c r="AA91" s="20"/>
      <c r="AB91" s="426"/>
      <c r="AC91" s="426"/>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row>
    <row r="92" spans="1:75" ht="10.5">
      <c r="A92" s="22">
        <v>35</v>
      </c>
      <c r="B92" s="582"/>
      <c r="C92" s="583"/>
      <c r="D92" s="583"/>
      <c r="E92" s="583"/>
      <c r="F92" s="583"/>
      <c r="G92" s="583"/>
      <c r="H92" s="583"/>
      <c r="I92" s="583"/>
      <c r="J92" s="583"/>
      <c r="K92" s="583"/>
      <c r="L92" s="583"/>
      <c r="M92" s="583"/>
      <c r="N92" s="583"/>
      <c r="O92" s="583"/>
      <c r="P92" s="583"/>
      <c r="Q92" s="583"/>
      <c r="R92" s="583"/>
      <c r="S92" s="584"/>
      <c r="T92" s="20"/>
      <c r="U92" s="20"/>
      <c r="V92" s="20"/>
      <c r="W92" s="20"/>
      <c r="X92" s="20"/>
      <c r="Y92" s="20"/>
      <c r="Z92" s="20"/>
      <c r="AA92" s="20"/>
      <c r="AB92" s="426"/>
      <c r="AC92" s="426"/>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row>
    <row r="93" spans="1:75" ht="10.5">
      <c r="A93" s="22">
        <v>36</v>
      </c>
      <c r="B93" s="582"/>
      <c r="C93" s="583"/>
      <c r="D93" s="583"/>
      <c r="E93" s="583"/>
      <c r="F93" s="583"/>
      <c r="G93" s="583"/>
      <c r="H93" s="583"/>
      <c r="I93" s="583"/>
      <c r="J93" s="583"/>
      <c r="K93" s="583"/>
      <c r="L93" s="583"/>
      <c r="M93" s="583"/>
      <c r="N93" s="583"/>
      <c r="O93" s="583"/>
      <c r="P93" s="583"/>
      <c r="Q93" s="583"/>
      <c r="R93" s="583"/>
      <c r="S93" s="584"/>
      <c r="T93" s="20"/>
      <c r="U93" s="20"/>
      <c r="V93" s="20"/>
      <c r="W93" s="20"/>
      <c r="X93" s="20"/>
      <c r="Y93" s="20"/>
      <c r="Z93" s="20"/>
      <c r="AA93" s="20"/>
      <c r="AB93" s="426"/>
      <c r="AC93" s="426"/>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row>
    <row r="94" spans="1:75" ht="10.5">
      <c r="A94" s="22">
        <v>37</v>
      </c>
      <c r="B94" s="582"/>
      <c r="C94" s="583"/>
      <c r="D94" s="583"/>
      <c r="E94" s="583"/>
      <c r="F94" s="583"/>
      <c r="G94" s="583"/>
      <c r="H94" s="583"/>
      <c r="I94" s="583"/>
      <c r="J94" s="583"/>
      <c r="K94" s="583"/>
      <c r="L94" s="583"/>
      <c r="M94" s="583"/>
      <c r="N94" s="583"/>
      <c r="O94" s="583"/>
      <c r="P94" s="583"/>
      <c r="Q94" s="583"/>
      <c r="R94" s="583"/>
      <c r="S94" s="584"/>
      <c r="T94" s="20"/>
      <c r="U94" s="20"/>
      <c r="V94" s="20"/>
      <c r="W94" s="20"/>
      <c r="X94" s="20"/>
      <c r="Y94" s="20"/>
      <c r="Z94" s="20"/>
      <c r="AA94" s="20"/>
      <c r="AB94" s="426"/>
      <c r="AC94" s="426"/>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row>
    <row r="95" spans="1:75" ht="10.5">
      <c r="A95" s="22">
        <v>38</v>
      </c>
      <c r="B95" s="582"/>
      <c r="C95" s="583"/>
      <c r="D95" s="583"/>
      <c r="E95" s="583"/>
      <c r="F95" s="583"/>
      <c r="G95" s="583"/>
      <c r="H95" s="583"/>
      <c r="I95" s="583"/>
      <c r="J95" s="583"/>
      <c r="K95" s="583"/>
      <c r="L95" s="583"/>
      <c r="M95" s="583"/>
      <c r="N95" s="583"/>
      <c r="O95" s="583"/>
      <c r="P95" s="583"/>
      <c r="Q95" s="583"/>
      <c r="R95" s="583"/>
      <c r="S95" s="584"/>
      <c r="T95" s="20"/>
      <c r="U95" s="20"/>
      <c r="V95" s="20"/>
      <c r="W95" s="20"/>
      <c r="X95" s="20"/>
      <c r="Y95" s="20"/>
      <c r="Z95" s="20"/>
      <c r="AA95" s="20"/>
      <c r="AB95" s="426"/>
      <c r="AC95" s="426"/>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row>
    <row r="96" spans="1:75" ht="10.5">
      <c r="A96" s="22">
        <v>39</v>
      </c>
      <c r="B96" s="582"/>
      <c r="C96" s="583"/>
      <c r="D96" s="583"/>
      <c r="E96" s="583"/>
      <c r="F96" s="583"/>
      <c r="G96" s="583"/>
      <c r="H96" s="583"/>
      <c r="I96" s="583"/>
      <c r="J96" s="583"/>
      <c r="K96" s="583"/>
      <c r="L96" s="583"/>
      <c r="M96" s="583"/>
      <c r="N96" s="583"/>
      <c r="O96" s="583"/>
      <c r="P96" s="583"/>
      <c r="Q96" s="583"/>
      <c r="R96" s="583"/>
      <c r="S96" s="584"/>
      <c r="T96" s="20"/>
      <c r="U96" s="20"/>
      <c r="V96" s="20"/>
      <c r="W96" s="20"/>
      <c r="X96" s="20"/>
      <c r="Y96" s="20"/>
      <c r="Z96" s="20"/>
      <c r="AA96" s="20"/>
      <c r="AB96" s="426"/>
      <c r="AC96" s="426"/>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row>
    <row r="97" spans="1:75" ht="10.5">
      <c r="A97" s="22">
        <v>40</v>
      </c>
      <c r="B97" s="585"/>
      <c r="C97" s="586"/>
      <c r="D97" s="586"/>
      <c r="E97" s="586"/>
      <c r="F97" s="586"/>
      <c r="G97" s="586"/>
      <c r="H97" s="586"/>
      <c r="I97" s="586"/>
      <c r="J97" s="586"/>
      <c r="K97" s="586"/>
      <c r="L97" s="586"/>
      <c r="M97" s="586"/>
      <c r="N97" s="586"/>
      <c r="O97" s="586"/>
      <c r="P97" s="586"/>
      <c r="Q97" s="586"/>
      <c r="R97" s="586"/>
      <c r="S97" s="587"/>
      <c r="T97" s="20"/>
      <c r="U97" s="20"/>
      <c r="V97" s="20"/>
      <c r="W97" s="20"/>
      <c r="X97" s="20"/>
      <c r="Y97" s="20"/>
      <c r="Z97" s="20"/>
      <c r="AA97" s="20"/>
      <c r="AB97" s="426"/>
      <c r="AC97" s="426"/>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row>
    <row r="98" spans="1:75" ht="10.5">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426"/>
      <c r="AC98" s="426"/>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row>
    <row r="99" spans="1:75" ht="11.25">
      <c r="A99" s="590" t="s">
        <v>150</v>
      </c>
      <c r="B99" s="590"/>
      <c r="C99" s="590"/>
      <c r="D99" s="27"/>
      <c r="E99" s="27"/>
      <c r="F99" s="27"/>
      <c r="G99" s="27"/>
      <c r="H99" s="27"/>
      <c r="I99" s="27"/>
      <c r="J99" s="27"/>
      <c r="K99" s="27"/>
      <c r="L99" s="27"/>
      <c r="M99" s="27"/>
      <c r="N99" s="27"/>
      <c r="O99" s="93"/>
      <c r="P99" s="27"/>
      <c r="Q99" s="94"/>
      <c r="R99" s="95"/>
      <c r="S99" s="95"/>
      <c r="T99" s="27"/>
      <c r="U99" s="96"/>
      <c r="V99" s="27"/>
      <c r="W99" s="27"/>
      <c r="X99" s="27"/>
      <c r="Y99" s="20"/>
      <c r="Z99" s="20"/>
      <c r="AA99" s="20"/>
      <c r="AB99" s="426"/>
      <c r="AC99" s="426"/>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row>
    <row r="100" spans="1:75" ht="10.5">
      <c r="A100" s="156" t="s">
        <v>155</v>
      </c>
      <c r="B100" s="129">
        <f>B4</f>
        <v>0</v>
      </c>
      <c r="C100" s="129">
        <f aca="true" t="shared" si="56" ref="C100:S100">C4</f>
        <v>0</v>
      </c>
      <c r="D100" s="129">
        <f t="shared" si="56"/>
        <v>0</v>
      </c>
      <c r="E100" s="129">
        <f t="shared" si="56"/>
        <v>0</v>
      </c>
      <c r="F100" s="129">
        <f t="shared" si="56"/>
        <v>0</v>
      </c>
      <c r="G100" s="129">
        <f t="shared" si="56"/>
        <v>0</v>
      </c>
      <c r="H100" s="129">
        <f t="shared" si="56"/>
        <v>0</v>
      </c>
      <c r="I100" s="129">
        <f t="shared" si="56"/>
        <v>0</v>
      </c>
      <c r="J100" s="129">
        <f t="shared" si="56"/>
        <v>0</v>
      </c>
      <c r="K100" s="129">
        <f t="shared" si="56"/>
        <v>0</v>
      </c>
      <c r="L100" s="129">
        <f t="shared" si="56"/>
        <v>0</v>
      </c>
      <c r="M100" s="129">
        <f t="shared" si="56"/>
        <v>0</v>
      </c>
      <c r="N100" s="129">
        <f t="shared" si="56"/>
        <v>0</v>
      </c>
      <c r="O100" s="129">
        <f t="shared" si="56"/>
        <v>0</v>
      </c>
      <c r="P100" s="129">
        <f t="shared" si="56"/>
        <v>0</v>
      </c>
      <c r="Q100" s="129">
        <f t="shared" si="56"/>
        <v>0</v>
      </c>
      <c r="R100" s="129">
        <f t="shared" si="56"/>
        <v>0</v>
      </c>
      <c r="S100" s="129">
        <f t="shared" si="56"/>
        <v>0</v>
      </c>
      <c r="T100" s="144"/>
      <c r="U100" s="145"/>
      <c r="V100" s="20"/>
      <c r="W100" s="20"/>
      <c r="X100" s="20"/>
      <c r="Y100" s="20"/>
      <c r="Z100" s="20"/>
      <c r="AA100" s="20"/>
      <c r="AB100" s="426"/>
      <c r="AC100" s="426"/>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row>
    <row r="101" spans="1:76" ht="10.5">
      <c r="A101" s="21" t="str">
        <f aca="true" t="shared" si="57" ref="A101:A131">AJ3</f>
        <v>HERBICIDER:</v>
      </c>
      <c r="B101" s="143">
        <f aca="true" t="shared" si="58" ref="B101:S102">AK3</f>
        <v>0</v>
      </c>
      <c r="C101" s="143">
        <f t="shared" si="58"/>
        <v>0</v>
      </c>
      <c r="D101" s="143">
        <f t="shared" si="58"/>
        <v>0</v>
      </c>
      <c r="E101" s="143">
        <f t="shared" si="58"/>
        <v>0</v>
      </c>
      <c r="F101" s="143">
        <f t="shared" si="58"/>
        <v>0</v>
      </c>
      <c r="G101" s="143">
        <f t="shared" si="58"/>
        <v>0</v>
      </c>
      <c r="H101" s="143">
        <f t="shared" si="58"/>
        <v>0</v>
      </c>
      <c r="I101" s="143">
        <f t="shared" si="58"/>
        <v>0</v>
      </c>
      <c r="J101" s="143">
        <f t="shared" si="58"/>
        <v>0</v>
      </c>
      <c r="K101" s="143">
        <f t="shared" si="58"/>
        <v>0</v>
      </c>
      <c r="L101" s="143">
        <f t="shared" si="58"/>
        <v>0</v>
      </c>
      <c r="M101" s="143">
        <f t="shared" si="58"/>
        <v>0</v>
      </c>
      <c r="N101" s="143">
        <f t="shared" si="58"/>
        <v>0</v>
      </c>
      <c r="O101" s="143">
        <f t="shared" si="58"/>
        <v>0</v>
      </c>
      <c r="P101" s="143">
        <f t="shared" si="58"/>
        <v>0</v>
      </c>
      <c r="Q101" s="143">
        <f t="shared" si="58"/>
        <v>0</v>
      </c>
      <c r="R101" s="143">
        <f t="shared" si="58"/>
        <v>0</v>
      </c>
      <c r="S101" s="143">
        <f t="shared" si="58"/>
        <v>0</v>
      </c>
      <c r="T101" s="155" t="s">
        <v>17</v>
      </c>
      <c r="U101" s="155"/>
      <c r="V101" s="21" t="s">
        <v>152</v>
      </c>
      <c r="W101" s="155" t="s">
        <v>263</v>
      </c>
      <c r="X101" s="20"/>
      <c r="Y101" s="20"/>
      <c r="Z101" s="20"/>
      <c r="AA101" s="20"/>
      <c r="AB101" s="20"/>
      <c r="AC101" s="426"/>
      <c r="AD101" s="426"/>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row>
    <row r="102" spans="1:76" ht="11.25">
      <c r="A102" s="156" t="str">
        <f t="shared" si="57"/>
        <v>Eagle</v>
      </c>
      <c r="B102" s="435">
        <f t="shared" si="58"/>
        <v>0</v>
      </c>
      <c r="C102" s="435">
        <f t="shared" si="58"/>
        <v>0</v>
      </c>
      <c r="D102" s="435">
        <f t="shared" si="58"/>
        <v>0</v>
      </c>
      <c r="E102" s="435">
        <f t="shared" si="58"/>
        <v>0</v>
      </c>
      <c r="F102" s="435">
        <f t="shared" si="58"/>
        <v>0</v>
      </c>
      <c r="G102" s="435">
        <f t="shared" si="58"/>
        <v>0</v>
      </c>
      <c r="H102" s="435">
        <f t="shared" si="58"/>
        <v>0</v>
      </c>
      <c r="I102" s="435">
        <f t="shared" si="58"/>
        <v>0</v>
      </c>
      <c r="J102" s="435">
        <f t="shared" si="58"/>
        <v>0</v>
      </c>
      <c r="K102" s="435">
        <f t="shared" si="58"/>
        <v>0</v>
      </c>
      <c r="L102" s="435">
        <f t="shared" si="58"/>
        <v>0</v>
      </c>
      <c r="M102" s="435">
        <f t="shared" si="58"/>
        <v>0</v>
      </c>
      <c r="N102" s="435">
        <f t="shared" si="58"/>
        <v>0</v>
      </c>
      <c r="O102" s="435">
        <f t="shared" si="58"/>
        <v>0</v>
      </c>
      <c r="P102" s="435">
        <f t="shared" si="58"/>
        <v>0</v>
      </c>
      <c r="Q102" s="435">
        <f t="shared" si="58"/>
        <v>0</v>
      </c>
      <c r="R102" s="435">
        <f t="shared" si="58"/>
        <v>0</v>
      </c>
      <c r="S102" s="435">
        <f t="shared" si="58"/>
        <v>0</v>
      </c>
      <c r="T102" s="436">
        <f aca="true" t="shared" si="59" ref="T102:T131">BC4</f>
        <v>0</v>
      </c>
      <c r="U102" s="22" t="str">
        <f>CONCATENATE(" ",AC4)</f>
        <v> g</v>
      </c>
      <c r="V102" s="159">
        <v>9.07</v>
      </c>
      <c r="W102" s="81">
        <f>T102*V102</f>
        <v>0</v>
      </c>
      <c r="X102" s="20"/>
      <c r="Y102" s="20"/>
      <c r="Z102" s="20"/>
      <c r="AA102" s="20"/>
      <c r="AB102" s="20"/>
      <c r="AC102" s="426"/>
      <c r="AD102" s="426"/>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row>
    <row r="103" spans="1:76" ht="11.25">
      <c r="A103" s="156" t="str">
        <f t="shared" si="57"/>
        <v>Matri gon</v>
      </c>
      <c r="B103" s="435">
        <f aca="true" t="shared" si="60" ref="B103:B131">AK5</f>
        <v>0</v>
      </c>
      <c r="C103" s="435">
        <f aca="true" t="shared" si="61" ref="C103:C131">AL5</f>
        <v>0</v>
      </c>
      <c r="D103" s="435">
        <f aca="true" t="shared" si="62" ref="D103:D131">AM5</f>
        <v>0</v>
      </c>
      <c r="E103" s="435">
        <f aca="true" t="shared" si="63" ref="E103:E131">AN5</f>
        <v>0</v>
      </c>
      <c r="F103" s="435">
        <f aca="true" t="shared" si="64" ref="F103:F131">AO5</f>
        <v>0</v>
      </c>
      <c r="G103" s="435">
        <f aca="true" t="shared" si="65" ref="G103:G131">AP5</f>
        <v>0</v>
      </c>
      <c r="H103" s="435">
        <f aca="true" t="shared" si="66" ref="H103:H131">AQ5</f>
        <v>0</v>
      </c>
      <c r="I103" s="435">
        <f aca="true" t="shared" si="67" ref="I103:I131">AR5</f>
        <v>0</v>
      </c>
      <c r="J103" s="435">
        <f aca="true" t="shared" si="68" ref="J103:J131">AS5</f>
        <v>0</v>
      </c>
      <c r="K103" s="435">
        <f aca="true" t="shared" si="69" ref="K103:K131">AT5</f>
        <v>0</v>
      </c>
      <c r="L103" s="435">
        <f aca="true" t="shared" si="70" ref="L103:L131">AU5</f>
        <v>0</v>
      </c>
      <c r="M103" s="435">
        <f aca="true" t="shared" si="71" ref="M103:M131">AV5</f>
        <v>0</v>
      </c>
      <c r="N103" s="435">
        <f aca="true" t="shared" si="72" ref="N103:N131">AW5</f>
        <v>0</v>
      </c>
      <c r="O103" s="435">
        <f aca="true" t="shared" si="73" ref="O103:O131">AX5</f>
        <v>0</v>
      </c>
      <c r="P103" s="435">
        <f aca="true" t="shared" si="74" ref="P103:P131">AY5</f>
        <v>0</v>
      </c>
      <c r="Q103" s="435">
        <f aca="true" t="shared" si="75" ref="Q103:Q131">AZ5</f>
        <v>0</v>
      </c>
      <c r="R103" s="435">
        <f aca="true" t="shared" si="76" ref="R103:R131">BA5</f>
        <v>0</v>
      </c>
      <c r="S103" s="435">
        <f aca="true" t="shared" si="77" ref="S103:S131">BB5</f>
        <v>0</v>
      </c>
      <c r="T103" s="436">
        <f t="shared" si="59"/>
        <v>0</v>
      </c>
      <c r="U103" s="22" t="str">
        <f>CONCATENATE(" ",AC5)</f>
        <v> l</v>
      </c>
      <c r="V103" s="160">
        <v>432</v>
      </c>
      <c r="W103" s="81">
        <f>T103*V103</f>
        <v>0</v>
      </c>
      <c r="X103" s="20"/>
      <c r="Y103" s="20"/>
      <c r="Z103" s="20"/>
      <c r="AA103" s="20"/>
      <c r="AB103" s="20"/>
      <c r="AC103" s="426"/>
      <c r="AD103" s="426"/>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row>
    <row r="104" spans="1:76" ht="11.25">
      <c r="A104" s="157" t="str">
        <f t="shared" si="57"/>
        <v>Zeppe lin</v>
      </c>
      <c r="B104" s="437">
        <f t="shared" si="60"/>
        <v>0</v>
      </c>
      <c r="C104" s="437">
        <f t="shared" si="61"/>
        <v>0</v>
      </c>
      <c r="D104" s="437">
        <f t="shared" si="62"/>
        <v>0</v>
      </c>
      <c r="E104" s="437">
        <f t="shared" si="63"/>
        <v>0</v>
      </c>
      <c r="F104" s="437">
        <f t="shared" si="64"/>
        <v>0</v>
      </c>
      <c r="G104" s="437">
        <f t="shared" si="65"/>
        <v>0</v>
      </c>
      <c r="H104" s="437">
        <f t="shared" si="66"/>
        <v>0</v>
      </c>
      <c r="I104" s="437">
        <f t="shared" si="67"/>
        <v>0</v>
      </c>
      <c r="J104" s="437">
        <f t="shared" si="68"/>
        <v>0</v>
      </c>
      <c r="K104" s="437">
        <f t="shared" si="69"/>
        <v>0</v>
      </c>
      <c r="L104" s="437">
        <f t="shared" si="70"/>
        <v>0</v>
      </c>
      <c r="M104" s="437">
        <f t="shared" si="71"/>
        <v>0</v>
      </c>
      <c r="N104" s="437">
        <f t="shared" si="72"/>
        <v>0</v>
      </c>
      <c r="O104" s="437">
        <f t="shared" si="73"/>
        <v>0</v>
      </c>
      <c r="P104" s="437">
        <f t="shared" si="74"/>
        <v>0</v>
      </c>
      <c r="Q104" s="437">
        <f t="shared" si="75"/>
        <v>0</v>
      </c>
      <c r="R104" s="437">
        <f t="shared" si="76"/>
        <v>0</v>
      </c>
      <c r="S104" s="437">
        <f t="shared" si="77"/>
        <v>0</v>
      </c>
      <c r="T104" s="684">
        <f t="shared" si="59"/>
        <v>0</v>
      </c>
      <c r="U104" s="22" t="str">
        <f>CONCATENATE(" ",AC6)</f>
        <v> kg</v>
      </c>
      <c r="V104" s="160">
        <v>250</v>
      </c>
      <c r="W104" s="191">
        <f>T104*V104</f>
        <v>0</v>
      </c>
      <c r="X104" s="20"/>
      <c r="Y104" s="20"/>
      <c r="Z104" s="20"/>
      <c r="AA104" s="20"/>
      <c r="AB104" s="20"/>
      <c r="AC104" s="426"/>
      <c r="AD104" s="426"/>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row>
    <row r="105" spans="1:76" ht="11.25">
      <c r="A105" s="156" t="str">
        <f t="shared" si="57"/>
        <v>Kar mex</v>
      </c>
      <c r="B105" s="435">
        <f t="shared" si="60"/>
        <v>0</v>
      </c>
      <c r="C105" s="435">
        <f t="shared" si="61"/>
        <v>0</v>
      </c>
      <c r="D105" s="435">
        <f t="shared" si="62"/>
        <v>0</v>
      </c>
      <c r="E105" s="435">
        <f t="shared" si="63"/>
        <v>0</v>
      </c>
      <c r="F105" s="435">
        <f t="shared" si="64"/>
        <v>0</v>
      </c>
      <c r="G105" s="435">
        <f t="shared" si="65"/>
        <v>0</v>
      </c>
      <c r="H105" s="435">
        <f t="shared" si="66"/>
        <v>0</v>
      </c>
      <c r="I105" s="435">
        <f t="shared" si="67"/>
        <v>0</v>
      </c>
      <c r="J105" s="435">
        <f t="shared" si="68"/>
        <v>0</v>
      </c>
      <c r="K105" s="435">
        <f t="shared" si="69"/>
        <v>0</v>
      </c>
      <c r="L105" s="435">
        <f t="shared" si="70"/>
        <v>0</v>
      </c>
      <c r="M105" s="435">
        <f t="shared" si="71"/>
        <v>0</v>
      </c>
      <c r="N105" s="435">
        <f t="shared" si="72"/>
        <v>0</v>
      </c>
      <c r="O105" s="435">
        <f t="shared" si="73"/>
        <v>0</v>
      </c>
      <c r="P105" s="435">
        <f t="shared" si="74"/>
        <v>0</v>
      </c>
      <c r="Q105" s="435">
        <f t="shared" si="75"/>
        <v>0</v>
      </c>
      <c r="R105" s="435">
        <f t="shared" si="76"/>
        <v>0</v>
      </c>
      <c r="S105" s="435">
        <f t="shared" si="77"/>
        <v>0</v>
      </c>
      <c r="T105" s="436">
        <f t="shared" si="59"/>
        <v>0</v>
      </c>
      <c r="U105" s="22" t="str">
        <f>CONCATENATE(" ",AC7)</f>
        <v> kg</v>
      </c>
      <c r="V105" s="160">
        <v>205</v>
      </c>
      <c r="W105" s="81">
        <f>T105*V105</f>
        <v>0</v>
      </c>
      <c r="X105" s="20"/>
      <c r="Y105" s="20"/>
      <c r="Z105" s="20"/>
      <c r="AA105" s="20"/>
      <c r="AB105" s="20"/>
      <c r="AC105" s="426"/>
      <c r="AD105" s="426"/>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row>
    <row r="106" spans="1:76" ht="11.25">
      <c r="A106" s="156" t="str">
        <f t="shared" si="57"/>
        <v>Primus</v>
      </c>
      <c r="B106" s="435">
        <f t="shared" si="60"/>
        <v>0</v>
      </c>
      <c r="C106" s="435">
        <f t="shared" si="61"/>
        <v>0</v>
      </c>
      <c r="D106" s="435">
        <f t="shared" si="62"/>
        <v>0</v>
      </c>
      <c r="E106" s="435">
        <f t="shared" si="63"/>
        <v>0</v>
      </c>
      <c r="F106" s="435">
        <f t="shared" si="64"/>
        <v>0</v>
      </c>
      <c r="G106" s="435">
        <f t="shared" si="65"/>
        <v>0</v>
      </c>
      <c r="H106" s="435">
        <f t="shared" si="66"/>
        <v>0</v>
      </c>
      <c r="I106" s="435">
        <f t="shared" si="67"/>
        <v>0</v>
      </c>
      <c r="J106" s="435">
        <f t="shared" si="68"/>
        <v>0</v>
      </c>
      <c r="K106" s="435">
        <f t="shared" si="69"/>
        <v>0</v>
      </c>
      <c r="L106" s="435">
        <f t="shared" si="70"/>
        <v>0</v>
      </c>
      <c r="M106" s="435">
        <f t="shared" si="71"/>
        <v>0</v>
      </c>
      <c r="N106" s="435">
        <f t="shared" si="72"/>
        <v>0</v>
      </c>
      <c r="O106" s="435">
        <f t="shared" si="73"/>
        <v>0</v>
      </c>
      <c r="P106" s="435">
        <f t="shared" si="74"/>
        <v>0</v>
      </c>
      <c r="Q106" s="435">
        <f t="shared" si="75"/>
        <v>0</v>
      </c>
      <c r="R106" s="435">
        <f t="shared" si="76"/>
        <v>0</v>
      </c>
      <c r="S106" s="435">
        <f t="shared" si="77"/>
        <v>0</v>
      </c>
      <c r="T106" s="436">
        <f t="shared" si="59"/>
        <v>0</v>
      </c>
      <c r="U106" s="22" t="str">
        <f>CONCATENATE(" ",AC8)</f>
        <v> ml</v>
      </c>
      <c r="V106" s="160">
        <v>2080</v>
      </c>
      <c r="W106" s="81">
        <f>T106*V106</f>
        <v>0</v>
      </c>
      <c r="X106" s="20"/>
      <c r="Y106" s="20"/>
      <c r="Z106" s="20"/>
      <c r="AA106" s="20"/>
      <c r="AB106" s="20"/>
      <c r="AC106" s="426"/>
      <c r="AD106" s="426"/>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row>
    <row r="107" spans="1:76" ht="11.25">
      <c r="A107" s="157" t="str">
        <f t="shared" si="57"/>
        <v>Fusi lade Max</v>
      </c>
      <c r="B107" s="437">
        <f t="shared" si="60"/>
        <v>0</v>
      </c>
      <c r="C107" s="437">
        <f t="shared" si="61"/>
        <v>0</v>
      </c>
      <c r="D107" s="437">
        <f t="shared" si="62"/>
        <v>0</v>
      </c>
      <c r="E107" s="437">
        <f t="shared" si="63"/>
        <v>0</v>
      </c>
      <c r="F107" s="437">
        <f t="shared" si="64"/>
        <v>0</v>
      </c>
      <c r="G107" s="437">
        <f t="shared" si="65"/>
        <v>0</v>
      </c>
      <c r="H107" s="437">
        <f t="shared" si="66"/>
        <v>0</v>
      </c>
      <c r="I107" s="437">
        <f t="shared" si="67"/>
        <v>0</v>
      </c>
      <c r="J107" s="437">
        <f t="shared" si="68"/>
        <v>0</v>
      </c>
      <c r="K107" s="437">
        <f t="shared" si="69"/>
        <v>0</v>
      </c>
      <c r="L107" s="437">
        <f t="shared" si="70"/>
        <v>0</v>
      </c>
      <c r="M107" s="437">
        <f t="shared" si="71"/>
        <v>0</v>
      </c>
      <c r="N107" s="437">
        <f t="shared" si="72"/>
        <v>0</v>
      </c>
      <c r="O107" s="437">
        <f t="shared" si="73"/>
        <v>0</v>
      </c>
      <c r="P107" s="437">
        <f t="shared" si="74"/>
        <v>0</v>
      </c>
      <c r="Q107" s="437">
        <f t="shared" si="75"/>
        <v>0</v>
      </c>
      <c r="R107" s="437">
        <f t="shared" si="76"/>
        <v>0</v>
      </c>
      <c r="S107" s="437">
        <f t="shared" si="77"/>
        <v>0</v>
      </c>
      <c r="T107" s="684">
        <f t="shared" si="59"/>
        <v>0</v>
      </c>
      <c r="U107" s="22" t="str">
        <f>CONCATENATE(" ",AC9)</f>
        <v> l</v>
      </c>
      <c r="V107" s="160">
        <v>267</v>
      </c>
      <c r="W107" s="191">
        <f>T107*V107</f>
        <v>0</v>
      </c>
      <c r="X107" s="20"/>
      <c r="Y107" s="20"/>
      <c r="Z107" s="20"/>
      <c r="AA107" s="20"/>
      <c r="AB107" s="20"/>
      <c r="AC107" s="426"/>
      <c r="AD107" s="426"/>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row>
    <row r="108" spans="1:76" ht="11.25">
      <c r="A108" s="156" t="str">
        <f t="shared" si="57"/>
        <v>Logo</v>
      </c>
      <c r="B108" s="435">
        <f t="shared" si="60"/>
        <v>0</v>
      </c>
      <c r="C108" s="435">
        <f t="shared" si="61"/>
        <v>0</v>
      </c>
      <c r="D108" s="435">
        <f t="shared" si="62"/>
        <v>0</v>
      </c>
      <c r="E108" s="435">
        <f t="shared" si="63"/>
        <v>0</v>
      </c>
      <c r="F108" s="435">
        <f t="shared" si="64"/>
        <v>0</v>
      </c>
      <c r="G108" s="435">
        <f t="shared" si="65"/>
        <v>0</v>
      </c>
      <c r="H108" s="435">
        <f t="shared" si="66"/>
        <v>0</v>
      </c>
      <c r="I108" s="435">
        <f t="shared" si="67"/>
        <v>0</v>
      </c>
      <c r="J108" s="435">
        <f t="shared" si="68"/>
        <v>0</v>
      </c>
      <c r="K108" s="435">
        <f t="shared" si="69"/>
        <v>0</v>
      </c>
      <c r="L108" s="435">
        <f t="shared" si="70"/>
        <v>0</v>
      </c>
      <c r="M108" s="435">
        <f t="shared" si="71"/>
        <v>0</v>
      </c>
      <c r="N108" s="435">
        <f t="shared" si="72"/>
        <v>0</v>
      </c>
      <c r="O108" s="435">
        <f t="shared" si="73"/>
        <v>0</v>
      </c>
      <c r="P108" s="435">
        <f t="shared" si="74"/>
        <v>0</v>
      </c>
      <c r="Q108" s="435">
        <f t="shared" si="75"/>
        <v>0</v>
      </c>
      <c r="R108" s="435">
        <f t="shared" si="76"/>
        <v>0</v>
      </c>
      <c r="S108" s="435">
        <f t="shared" si="77"/>
        <v>0</v>
      </c>
      <c r="T108" s="436">
        <f t="shared" si="59"/>
        <v>0</v>
      </c>
      <c r="U108" s="22" t="str">
        <f>CONCATENATE(" ",AC10)</f>
        <v> g</v>
      </c>
      <c r="V108" s="160">
        <v>3.84</v>
      </c>
      <c r="W108" s="81">
        <f>T108*V108</f>
        <v>0</v>
      </c>
      <c r="X108" s="20"/>
      <c r="Y108" s="20"/>
      <c r="Z108" s="20"/>
      <c r="AA108" s="20"/>
      <c r="AB108" s="20"/>
      <c r="AC108" s="426"/>
      <c r="AD108" s="426"/>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row>
    <row r="109" spans="1:76" ht="11.25">
      <c r="A109" s="156" t="str">
        <f t="shared" si="57"/>
        <v>Round up Bio</v>
      </c>
      <c r="B109" s="435">
        <f t="shared" si="60"/>
        <v>0</v>
      </c>
      <c r="C109" s="435">
        <f t="shared" si="61"/>
        <v>0</v>
      </c>
      <c r="D109" s="435">
        <f t="shared" si="62"/>
        <v>0</v>
      </c>
      <c r="E109" s="435">
        <f t="shared" si="63"/>
        <v>0</v>
      </c>
      <c r="F109" s="435">
        <f t="shared" si="64"/>
        <v>0</v>
      </c>
      <c r="G109" s="435">
        <f t="shared" si="65"/>
        <v>0</v>
      </c>
      <c r="H109" s="435">
        <f t="shared" si="66"/>
        <v>0</v>
      </c>
      <c r="I109" s="435">
        <f t="shared" si="67"/>
        <v>0</v>
      </c>
      <c r="J109" s="435">
        <f t="shared" si="68"/>
        <v>0</v>
      </c>
      <c r="K109" s="435">
        <f t="shared" si="69"/>
        <v>0</v>
      </c>
      <c r="L109" s="435">
        <f t="shared" si="70"/>
        <v>0</v>
      </c>
      <c r="M109" s="435">
        <f t="shared" si="71"/>
        <v>0</v>
      </c>
      <c r="N109" s="435">
        <f t="shared" si="72"/>
        <v>0</v>
      </c>
      <c r="O109" s="435">
        <f t="shared" si="73"/>
        <v>0</v>
      </c>
      <c r="P109" s="435">
        <f t="shared" si="74"/>
        <v>0</v>
      </c>
      <c r="Q109" s="435">
        <f t="shared" si="75"/>
        <v>0</v>
      </c>
      <c r="R109" s="435">
        <f t="shared" si="76"/>
        <v>0</v>
      </c>
      <c r="S109" s="435">
        <f t="shared" si="77"/>
        <v>0</v>
      </c>
      <c r="T109" s="436">
        <f t="shared" si="59"/>
        <v>0</v>
      </c>
      <c r="U109" s="22" t="str">
        <f>CONCATENATE(" ",AC11)</f>
        <v> l</v>
      </c>
      <c r="V109" s="160">
        <v>29</v>
      </c>
      <c r="W109" s="81">
        <f>T109*V109</f>
        <v>0</v>
      </c>
      <c r="X109" s="20"/>
      <c r="Y109" s="20"/>
      <c r="Z109" s="20"/>
      <c r="AA109" s="20"/>
      <c r="AB109" s="20"/>
      <c r="AC109" s="426"/>
      <c r="AD109" s="426"/>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row>
    <row r="110" spans="1:76" ht="11.25">
      <c r="A110" s="157" t="str">
        <f t="shared" si="57"/>
        <v>Meta xon</v>
      </c>
      <c r="B110" s="437">
        <f t="shared" si="60"/>
        <v>0</v>
      </c>
      <c r="C110" s="437">
        <f t="shared" si="61"/>
        <v>0</v>
      </c>
      <c r="D110" s="437">
        <f t="shared" si="62"/>
        <v>0</v>
      </c>
      <c r="E110" s="437">
        <f t="shared" si="63"/>
        <v>0</v>
      </c>
      <c r="F110" s="437">
        <f t="shared" si="64"/>
        <v>0</v>
      </c>
      <c r="G110" s="437">
        <f t="shared" si="65"/>
        <v>0</v>
      </c>
      <c r="H110" s="437">
        <f t="shared" si="66"/>
        <v>0</v>
      </c>
      <c r="I110" s="437">
        <f t="shared" si="67"/>
        <v>0</v>
      </c>
      <c r="J110" s="437">
        <f t="shared" si="68"/>
        <v>0</v>
      </c>
      <c r="K110" s="437">
        <f t="shared" si="69"/>
        <v>0</v>
      </c>
      <c r="L110" s="437">
        <f t="shared" si="70"/>
        <v>0</v>
      </c>
      <c r="M110" s="437">
        <f t="shared" si="71"/>
        <v>0</v>
      </c>
      <c r="N110" s="437">
        <f t="shared" si="72"/>
        <v>0</v>
      </c>
      <c r="O110" s="437">
        <f t="shared" si="73"/>
        <v>0</v>
      </c>
      <c r="P110" s="437">
        <f t="shared" si="74"/>
        <v>0</v>
      </c>
      <c r="Q110" s="437">
        <f t="shared" si="75"/>
        <v>0</v>
      </c>
      <c r="R110" s="437">
        <f t="shared" si="76"/>
        <v>0</v>
      </c>
      <c r="S110" s="437">
        <f t="shared" si="77"/>
        <v>0</v>
      </c>
      <c r="T110" s="684">
        <f t="shared" si="59"/>
        <v>0</v>
      </c>
      <c r="U110" s="22" t="str">
        <f>CONCATENATE(" ",AC12)</f>
        <v> l</v>
      </c>
      <c r="V110" s="160">
        <v>44</v>
      </c>
      <c r="W110" s="191">
        <f>T110*V110</f>
        <v>0</v>
      </c>
      <c r="X110" s="20"/>
      <c r="Y110" s="20"/>
      <c r="Z110" s="20"/>
      <c r="AA110" s="20"/>
      <c r="AB110" s="20"/>
      <c r="AC110" s="426"/>
      <c r="AD110" s="426"/>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row>
    <row r="111" spans="1:76" ht="11.25">
      <c r="A111" s="156" t="str">
        <f t="shared" si="57"/>
        <v>Kerb 500 SC</v>
      </c>
      <c r="B111" s="435">
        <f t="shared" si="60"/>
        <v>0</v>
      </c>
      <c r="C111" s="435">
        <f t="shared" si="61"/>
        <v>0</v>
      </c>
      <c r="D111" s="435">
        <f t="shared" si="62"/>
        <v>0</v>
      </c>
      <c r="E111" s="435">
        <f t="shared" si="63"/>
        <v>0</v>
      </c>
      <c r="F111" s="435">
        <f t="shared" si="64"/>
        <v>0</v>
      </c>
      <c r="G111" s="435">
        <f t="shared" si="65"/>
        <v>0</v>
      </c>
      <c r="H111" s="435">
        <f t="shared" si="66"/>
        <v>0</v>
      </c>
      <c r="I111" s="435">
        <f t="shared" si="67"/>
        <v>0</v>
      </c>
      <c r="J111" s="435">
        <f t="shared" si="68"/>
        <v>0</v>
      </c>
      <c r="K111" s="435">
        <f t="shared" si="69"/>
        <v>0</v>
      </c>
      <c r="L111" s="435">
        <f t="shared" si="70"/>
        <v>0</v>
      </c>
      <c r="M111" s="435">
        <f t="shared" si="71"/>
        <v>0</v>
      </c>
      <c r="N111" s="435">
        <f t="shared" si="72"/>
        <v>0</v>
      </c>
      <c r="O111" s="435">
        <f t="shared" si="73"/>
        <v>0</v>
      </c>
      <c r="P111" s="435">
        <f t="shared" si="74"/>
        <v>0</v>
      </c>
      <c r="Q111" s="435">
        <f t="shared" si="75"/>
        <v>0</v>
      </c>
      <c r="R111" s="435">
        <f t="shared" si="76"/>
        <v>0</v>
      </c>
      <c r="S111" s="435">
        <f t="shared" si="77"/>
        <v>0</v>
      </c>
      <c r="T111" s="436">
        <f t="shared" si="59"/>
        <v>0</v>
      </c>
      <c r="U111" s="22" t="str">
        <f>CONCATENATE(" ",AC13)</f>
        <v> l</v>
      </c>
      <c r="V111" s="160">
        <v>453</v>
      </c>
      <c r="W111" s="81">
        <f>T111*V111</f>
        <v>0</v>
      </c>
      <c r="X111" s="20"/>
      <c r="Y111" s="20"/>
      <c r="Z111" s="20"/>
      <c r="AA111" s="20"/>
      <c r="AB111" s="20"/>
      <c r="AC111" s="426"/>
      <c r="AD111" s="426"/>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row>
    <row r="112" spans="1:76" ht="11.25">
      <c r="A112" s="156" t="str">
        <f t="shared" si="57"/>
        <v>Boxer EC</v>
      </c>
      <c r="B112" s="435">
        <f t="shared" si="60"/>
        <v>0</v>
      </c>
      <c r="C112" s="435">
        <f t="shared" si="61"/>
        <v>0</v>
      </c>
      <c r="D112" s="435">
        <f t="shared" si="62"/>
        <v>0</v>
      </c>
      <c r="E112" s="435">
        <f t="shared" si="63"/>
        <v>0</v>
      </c>
      <c r="F112" s="435">
        <f t="shared" si="64"/>
        <v>0</v>
      </c>
      <c r="G112" s="435">
        <f t="shared" si="65"/>
        <v>0</v>
      </c>
      <c r="H112" s="435">
        <f t="shared" si="66"/>
        <v>0</v>
      </c>
      <c r="I112" s="435">
        <f t="shared" si="67"/>
        <v>0</v>
      </c>
      <c r="J112" s="435">
        <f t="shared" si="68"/>
        <v>0</v>
      </c>
      <c r="K112" s="435">
        <f t="shared" si="69"/>
        <v>0</v>
      </c>
      <c r="L112" s="435">
        <f t="shared" si="70"/>
        <v>0</v>
      </c>
      <c r="M112" s="435">
        <f t="shared" si="71"/>
        <v>0</v>
      </c>
      <c r="N112" s="435">
        <f t="shared" si="72"/>
        <v>0</v>
      </c>
      <c r="O112" s="435">
        <f t="shared" si="73"/>
        <v>0</v>
      </c>
      <c r="P112" s="435">
        <f t="shared" si="74"/>
        <v>0</v>
      </c>
      <c r="Q112" s="435">
        <f t="shared" si="75"/>
        <v>0</v>
      </c>
      <c r="R112" s="435">
        <f t="shared" si="76"/>
        <v>0</v>
      </c>
      <c r="S112" s="435">
        <f t="shared" si="77"/>
        <v>0</v>
      </c>
      <c r="T112" s="436">
        <f t="shared" si="59"/>
        <v>0</v>
      </c>
      <c r="U112" s="22" t="str">
        <f>CONCATENATE(" ",AC14)</f>
        <v> l</v>
      </c>
      <c r="V112" s="160">
        <v>103</v>
      </c>
      <c r="W112" s="81">
        <f>T112*V112</f>
        <v>0</v>
      </c>
      <c r="X112" s="20"/>
      <c r="Y112" s="20"/>
      <c r="Z112" s="20"/>
      <c r="AA112" s="20"/>
      <c r="AB112" s="20"/>
      <c r="AC112" s="426"/>
      <c r="AD112" s="426"/>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row>
    <row r="113" spans="1:76" ht="11.25">
      <c r="A113" s="157" t="str">
        <f t="shared" si="57"/>
        <v>Titus WSP</v>
      </c>
      <c r="B113" s="437">
        <f t="shared" si="60"/>
        <v>0</v>
      </c>
      <c r="C113" s="437">
        <f t="shared" si="61"/>
        <v>0</v>
      </c>
      <c r="D113" s="437">
        <f t="shared" si="62"/>
        <v>0</v>
      </c>
      <c r="E113" s="437">
        <f t="shared" si="63"/>
        <v>0</v>
      </c>
      <c r="F113" s="437">
        <f t="shared" si="64"/>
        <v>0</v>
      </c>
      <c r="G113" s="437">
        <f t="shared" si="65"/>
        <v>0</v>
      </c>
      <c r="H113" s="437">
        <f t="shared" si="66"/>
        <v>0</v>
      </c>
      <c r="I113" s="437">
        <f t="shared" si="67"/>
        <v>0</v>
      </c>
      <c r="J113" s="437">
        <f t="shared" si="68"/>
        <v>0</v>
      </c>
      <c r="K113" s="437">
        <f t="shared" si="69"/>
        <v>0</v>
      </c>
      <c r="L113" s="437">
        <f t="shared" si="70"/>
        <v>0</v>
      </c>
      <c r="M113" s="437">
        <f t="shared" si="71"/>
        <v>0</v>
      </c>
      <c r="N113" s="437">
        <f t="shared" si="72"/>
        <v>0</v>
      </c>
      <c r="O113" s="437">
        <f t="shared" si="73"/>
        <v>0</v>
      </c>
      <c r="P113" s="437">
        <f t="shared" si="74"/>
        <v>0</v>
      </c>
      <c r="Q113" s="437">
        <f t="shared" si="75"/>
        <v>0</v>
      </c>
      <c r="R113" s="437">
        <f t="shared" si="76"/>
        <v>0</v>
      </c>
      <c r="S113" s="437">
        <f t="shared" si="77"/>
        <v>0</v>
      </c>
      <c r="T113" s="684">
        <f t="shared" si="59"/>
        <v>0</v>
      </c>
      <c r="U113" s="22" t="str">
        <f>CONCATENATE(" ",AC15)</f>
        <v> g</v>
      </c>
      <c r="V113" s="160">
        <v>9</v>
      </c>
      <c r="W113" s="191">
        <f>T113*V113</f>
        <v>0</v>
      </c>
      <c r="X113" s="20"/>
      <c r="Y113" s="20"/>
      <c r="Z113" s="20"/>
      <c r="AA113" s="20"/>
      <c r="AB113" s="20"/>
      <c r="AC113" s="426"/>
      <c r="AD113" s="426"/>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row>
    <row r="114" spans="1:76" ht="11.25">
      <c r="A114" s="21" t="str">
        <f t="shared" si="57"/>
        <v>INSEKTICIDER:</v>
      </c>
      <c r="B114" s="435">
        <f t="shared" si="60"/>
        <v>0</v>
      </c>
      <c r="C114" s="435">
        <f t="shared" si="61"/>
        <v>0</v>
      </c>
      <c r="D114" s="435">
        <f t="shared" si="62"/>
        <v>0</v>
      </c>
      <c r="E114" s="435">
        <f t="shared" si="63"/>
        <v>0</v>
      </c>
      <c r="F114" s="435">
        <f t="shared" si="64"/>
        <v>0</v>
      </c>
      <c r="G114" s="435">
        <f t="shared" si="65"/>
        <v>0</v>
      </c>
      <c r="H114" s="435">
        <f t="shared" si="66"/>
        <v>0</v>
      </c>
      <c r="I114" s="435">
        <f t="shared" si="67"/>
        <v>0</v>
      </c>
      <c r="J114" s="435">
        <f t="shared" si="68"/>
        <v>0</v>
      </c>
      <c r="K114" s="435">
        <f t="shared" si="69"/>
        <v>0</v>
      </c>
      <c r="L114" s="435">
        <f t="shared" si="70"/>
        <v>0</v>
      </c>
      <c r="M114" s="435">
        <f t="shared" si="71"/>
        <v>0</v>
      </c>
      <c r="N114" s="435">
        <f t="shared" si="72"/>
        <v>0</v>
      </c>
      <c r="O114" s="435">
        <f t="shared" si="73"/>
        <v>0</v>
      </c>
      <c r="P114" s="435">
        <f t="shared" si="74"/>
        <v>0</v>
      </c>
      <c r="Q114" s="435">
        <f t="shared" si="75"/>
        <v>0</v>
      </c>
      <c r="R114" s="435">
        <f t="shared" si="76"/>
        <v>0</v>
      </c>
      <c r="S114" s="435">
        <f t="shared" si="77"/>
        <v>0</v>
      </c>
      <c r="T114" s="436">
        <f t="shared" si="59"/>
        <v>0</v>
      </c>
      <c r="U114" s="22" t="str">
        <f>CONCATENATE(" ",AC16)</f>
        <v> </v>
      </c>
      <c r="V114" s="160"/>
      <c r="W114" s="81">
        <f>T114*V114</f>
        <v>0</v>
      </c>
      <c r="X114" s="20"/>
      <c r="Y114" s="20"/>
      <c r="Z114" s="20"/>
      <c r="AA114" s="20"/>
      <c r="AB114" s="20"/>
      <c r="AC114" s="426"/>
      <c r="AD114" s="426"/>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row>
    <row r="115" spans="1:76" ht="11.25">
      <c r="A115" s="156" t="str">
        <f t="shared" si="57"/>
        <v>Fastac 50</v>
      </c>
      <c r="B115" s="435">
        <f t="shared" si="60"/>
        <v>0</v>
      </c>
      <c r="C115" s="435">
        <f t="shared" si="61"/>
        <v>0</v>
      </c>
      <c r="D115" s="435">
        <f t="shared" si="62"/>
        <v>0</v>
      </c>
      <c r="E115" s="435">
        <f t="shared" si="63"/>
        <v>0</v>
      </c>
      <c r="F115" s="435">
        <f t="shared" si="64"/>
        <v>0</v>
      </c>
      <c r="G115" s="435">
        <f t="shared" si="65"/>
        <v>0</v>
      </c>
      <c r="H115" s="435">
        <f t="shared" si="66"/>
        <v>0</v>
      </c>
      <c r="I115" s="435">
        <f t="shared" si="67"/>
        <v>0</v>
      </c>
      <c r="J115" s="435">
        <f t="shared" si="68"/>
        <v>0</v>
      </c>
      <c r="K115" s="435">
        <f t="shared" si="69"/>
        <v>0</v>
      </c>
      <c r="L115" s="435">
        <f t="shared" si="70"/>
        <v>0</v>
      </c>
      <c r="M115" s="435">
        <f t="shared" si="71"/>
        <v>0</v>
      </c>
      <c r="N115" s="435">
        <f t="shared" si="72"/>
        <v>0</v>
      </c>
      <c r="O115" s="435">
        <f t="shared" si="73"/>
        <v>0</v>
      </c>
      <c r="P115" s="435">
        <f t="shared" si="74"/>
        <v>0</v>
      </c>
      <c r="Q115" s="435">
        <f t="shared" si="75"/>
        <v>0</v>
      </c>
      <c r="R115" s="435">
        <f t="shared" si="76"/>
        <v>0</v>
      </c>
      <c r="S115" s="435">
        <f t="shared" si="77"/>
        <v>0</v>
      </c>
      <c r="T115" s="436">
        <f t="shared" si="59"/>
        <v>0</v>
      </c>
      <c r="U115" s="22" t="str">
        <f>CONCATENATE(" ",AC17)</f>
        <v> l</v>
      </c>
      <c r="V115" s="160">
        <v>80</v>
      </c>
      <c r="W115" s="81">
        <f>T115*V115</f>
        <v>0</v>
      </c>
      <c r="X115" s="20"/>
      <c r="Y115" s="20"/>
      <c r="Z115" s="20"/>
      <c r="AA115" s="20"/>
      <c r="AB115" s="20"/>
      <c r="AC115" s="426"/>
      <c r="AD115" s="426"/>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row>
    <row r="116" spans="1:76" ht="11.25">
      <c r="A116" s="156" t="str">
        <f t="shared" si="57"/>
        <v>Dipel ES</v>
      </c>
      <c r="B116" s="435">
        <f t="shared" si="60"/>
        <v>0</v>
      </c>
      <c r="C116" s="435">
        <f t="shared" si="61"/>
        <v>0</v>
      </c>
      <c r="D116" s="435">
        <f t="shared" si="62"/>
        <v>0</v>
      </c>
      <c r="E116" s="435">
        <f t="shared" si="63"/>
        <v>0</v>
      </c>
      <c r="F116" s="435">
        <f t="shared" si="64"/>
        <v>0</v>
      </c>
      <c r="G116" s="435">
        <f t="shared" si="65"/>
        <v>0</v>
      </c>
      <c r="H116" s="435">
        <f t="shared" si="66"/>
        <v>0</v>
      </c>
      <c r="I116" s="435">
        <f t="shared" si="67"/>
        <v>0</v>
      </c>
      <c r="J116" s="435">
        <f t="shared" si="68"/>
        <v>0</v>
      </c>
      <c r="K116" s="435">
        <f t="shared" si="69"/>
        <v>0</v>
      </c>
      <c r="L116" s="435">
        <f t="shared" si="70"/>
        <v>0</v>
      </c>
      <c r="M116" s="435">
        <f t="shared" si="71"/>
        <v>0</v>
      </c>
      <c r="N116" s="435">
        <f t="shared" si="72"/>
        <v>0</v>
      </c>
      <c r="O116" s="435">
        <f t="shared" si="73"/>
        <v>0</v>
      </c>
      <c r="P116" s="435">
        <f t="shared" si="74"/>
        <v>0</v>
      </c>
      <c r="Q116" s="435">
        <f t="shared" si="75"/>
        <v>0</v>
      </c>
      <c r="R116" s="435">
        <f t="shared" si="76"/>
        <v>0</v>
      </c>
      <c r="S116" s="435">
        <f t="shared" si="77"/>
        <v>0</v>
      </c>
      <c r="T116" s="436">
        <f t="shared" si="59"/>
        <v>0</v>
      </c>
      <c r="U116" s="22" t="str">
        <f>CONCATENATE(" ",AC18)</f>
        <v> l</v>
      </c>
      <c r="V116" s="160"/>
      <c r="W116" s="81">
        <f>T116*V116</f>
        <v>0</v>
      </c>
      <c r="X116" s="20"/>
      <c r="Y116" s="20"/>
      <c r="Z116" s="20"/>
      <c r="AA116" s="20"/>
      <c r="AB116" s="20"/>
      <c r="AC116" s="426"/>
      <c r="AD116" s="426"/>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row>
    <row r="117" spans="1:76" ht="11.25">
      <c r="A117" s="157" t="str">
        <f t="shared" si="57"/>
        <v>Cyperb / Cyper methrin</v>
      </c>
      <c r="B117" s="437">
        <f t="shared" si="60"/>
        <v>0</v>
      </c>
      <c r="C117" s="437">
        <f t="shared" si="61"/>
        <v>0</v>
      </c>
      <c r="D117" s="437">
        <f t="shared" si="62"/>
        <v>0</v>
      </c>
      <c r="E117" s="437">
        <f t="shared" si="63"/>
        <v>0</v>
      </c>
      <c r="F117" s="437">
        <f t="shared" si="64"/>
        <v>0</v>
      </c>
      <c r="G117" s="437">
        <f t="shared" si="65"/>
        <v>0</v>
      </c>
      <c r="H117" s="437">
        <f t="shared" si="66"/>
        <v>0</v>
      </c>
      <c r="I117" s="437">
        <f t="shared" si="67"/>
        <v>0</v>
      </c>
      <c r="J117" s="437">
        <f t="shared" si="68"/>
        <v>0</v>
      </c>
      <c r="K117" s="437">
        <f t="shared" si="69"/>
        <v>0</v>
      </c>
      <c r="L117" s="437">
        <f t="shared" si="70"/>
        <v>0</v>
      </c>
      <c r="M117" s="437">
        <f t="shared" si="71"/>
        <v>0</v>
      </c>
      <c r="N117" s="437">
        <f t="shared" si="72"/>
        <v>0</v>
      </c>
      <c r="O117" s="437">
        <f t="shared" si="73"/>
        <v>0</v>
      </c>
      <c r="P117" s="437">
        <f t="shared" si="74"/>
        <v>0</v>
      </c>
      <c r="Q117" s="437">
        <f t="shared" si="75"/>
        <v>0</v>
      </c>
      <c r="R117" s="437">
        <f t="shared" si="76"/>
        <v>0</v>
      </c>
      <c r="S117" s="437">
        <f t="shared" si="77"/>
        <v>0</v>
      </c>
      <c r="T117" s="684">
        <f t="shared" si="59"/>
        <v>0</v>
      </c>
      <c r="U117" s="22" t="str">
        <f>CONCATENATE(" ",AC19)</f>
        <v> l</v>
      </c>
      <c r="V117" s="160">
        <v>156</v>
      </c>
      <c r="W117" s="191">
        <f>T117*V117</f>
        <v>0</v>
      </c>
      <c r="X117" s="20"/>
      <c r="Y117" s="20"/>
      <c r="Z117" s="20"/>
      <c r="AA117" s="20"/>
      <c r="AB117" s="20"/>
      <c r="AC117" s="426"/>
      <c r="AD117" s="426"/>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row>
    <row r="118" spans="1:76" ht="11.25">
      <c r="A118" s="156" t="str">
        <f t="shared" si="57"/>
        <v>Sumi - Alpha EW</v>
      </c>
      <c r="B118" s="435">
        <f t="shared" si="60"/>
        <v>0</v>
      </c>
      <c r="C118" s="435">
        <f t="shared" si="61"/>
        <v>0</v>
      </c>
      <c r="D118" s="435">
        <f t="shared" si="62"/>
        <v>0</v>
      </c>
      <c r="E118" s="435">
        <f t="shared" si="63"/>
        <v>0</v>
      </c>
      <c r="F118" s="435">
        <f t="shared" si="64"/>
        <v>0</v>
      </c>
      <c r="G118" s="435">
        <f t="shared" si="65"/>
        <v>0</v>
      </c>
      <c r="H118" s="435">
        <f t="shared" si="66"/>
        <v>0</v>
      </c>
      <c r="I118" s="435">
        <f t="shared" si="67"/>
        <v>0</v>
      </c>
      <c r="J118" s="435">
        <f t="shared" si="68"/>
        <v>0</v>
      </c>
      <c r="K118" s="435">
        <f t="shared" si="69"/>
        <v>0</v>
      </c>
      <c r="L118" s="435">
        <f t="shared" si="70"/>
        <v>0</v>
      </c>
      <c r="M118" s="435">
        <f t="shared" si="71"/>
        <v>0</v>
      </c>
      <c r="N118" s="435">
        <f t="shared" si="72"/>
        <v>0</v>
      </c>
      <c r="O118" s="435">
        <f t="shared" si="73"/>
        <v>0</v>
      </c>
      <c r="P118" s="435">
        <f t="shared" si="74"/>
        <v>0</v>
      </c>
      <c r="Q118" s="435">
        <f t="shared" si="75"/>
        <v>0</v>
      </c>
      <c r="R118" s="435">
        <f t="shared" si="76"/>
        <v>0</v>
      </c>
      <c r="S118" s="435">
        <f t="shared" si="77"/>
        <v>0</v>
      </c>
      <c r="T118" s="436">
        <f t="shared" si="59"/>
        <v>0</v>
      </c>
      <c r="U118" s="22" t="str">
        <f>CONCATENATE(" ",AC20)</f>
        <v> l</v>
      </c>
      <c r="V118" s="160"/>
      <c r="W118" s="81">
        <f>T118*V118</f>
        <v>0</v>
      </c>
      <c r="X118" s="20"/>
      <c r="Y118" s="20"/>
      <c r="Z118" s="20"/>
      <c r="AA118" s="20"/>
      <c r="AB118" s="20"/>
      <c r="AC118" s="426"/>
      <c r="AD118" s="426"/>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row>
    <row r="119" spans="1:76" ht="11.25">
      <c r="A119" s="157" t="str">
        <f t="shared" si="57"/>
        <v>Karate 2,5 WG</v>
      </c>
      <c r="B119" s="437">
        <f t="shared" si="60"/>
        <v>0</v>
      </c>
      <c r="C119" s="437">
        <f t="shared" si="61"/>
        <v>0</v>
      </c>
      <c r="D119" s="437">
        <f t="shared" si="62"/>
        <v>0</v>
      </c>
      <c r="E119" s="437">
        <f t="shared" si="63"/>
        <v>0</v>
      </c>
      <c r="F119" s="437">
        <f t="shared" si="64"/>
        <v>0</v>
      </c>
      <c r="G119" s="437">
        <f t="shared" si="65"/>
        <v>0</v>
      </c>
      <c r="H119" s="437">
        <f t="shared" si="66"/>
        <v>0</v>
      </c>
      <c r="I119" s="437">
        <f t="shared" si="67"/>
        <v>0</v>
      </c>
      <c r="J119" s="437">
        <f t="shared" si="68"/>
        <v>0</v>
      </c>
      <c r="K119" s="437">
        <f t="shared" si="69"/>
        <v>0</v>
      </c>
      <c r="L119" s="437">
        <f t="shared" si="70"/>
        <v>0</v>
      </c>
      <c r="M119" s="437">
        <f t="shared" si="71"/>
        <v>0</v>
      </c>
      <c r="N119" s="437">
        <f t="shared" si="72"/>
        <v>0</v>
      </c>
      <c r="O119" s="437">
        <f t="shared" si="73"/>
        <v>0</v>
      </c>
      <c r="P119" s="437">
        <f t="shared" si="74"/>
        <v>0</v>
      </c>
      <c r="Q119" s="437">
        <f t="shared" si="75"/>
        <v>0</v>
      </c>
      <c r="R119" s="437">
        <f t="shared" si="76"/>
        <v>0</v>
      </c>
      <c r="S119" s="437">
        <f t="shared" si="77"/>
        <v>0</v>
      </c>
      <c r="T119" s="684">
        <f t="shared" si="59"/>
        <v>0</v>
      </c>
      <c r="U119" s="22" t="str">
        <f>CONCATENATE(" ",AC21)</f>
        <v> kg</v>
      </c>
      <c r="V119" s="160">
        <v>231</v>
      </c>
      <c r="W119" s="191">
        <f>T119*V119</f>
        <v>0</v>
      </c>
      <c r="X119" s="20"/>
      <c r="Y119" s="20"/>
      <c r="Z119" s="20"/>
      <c r="AA119" s="20"/>
      <c r="AB119" s="20"/>
      <c r="AC119" s="426"/>
      <c r="AD119" s="426"/>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row>
    <row r="120" spans="1:76" ht="11.25">
      <c r="A120" s="21" t="str">
        <f t="shared" si="57"/>
        <v>DIVERSE:</v>
      </c>
      <c r="B120" s="435">
        <f t="shared" si="60"/>
        <v>0</v>
      </c>
      <c r="C120" s="435">
        <f t="shared" si="61"/>
        <v>0</v>
      </c>
      <c r="D120" s="435">
        <f t="shared" si="62"/>
        <v>0</v>
      </c>
      <c r="E120" s="435">
        <f t="shared" si="63"/>
        <v>0</v>
      </c>
      <c r="F120" s="435">
        <f t="shared" si="64"/>
        <v>0</v>
      </c>
      <c r="G120" s="435">
        <f t="shared" si="65"/>
        <v>0</v>
      </c>
      <c r="H120" s="435">
        <f t="shared" si="66"/>
        <v>0</v>
      </c>
      <c r="I120" s="435">
        <f t="shared" si="67"/>
        <v>0</v>
      </c>
      <c r="J120" s="435">
        <f t="shared" si="68"/>
        <v>0</v>
      </c>
      <c r="K120" s="435">
        <f t="shared" si="69"/>
        <v>0</v>
      </c>
      <c r="L120" s="435">
        <f t="shared" si="70"/>
        <v>0</v>
      </c>
      <c r="M120" s="435">
        <f t="shared" si="71"/>
        <v>0</v>
      </c>
      <c r="N120" s="435">
        <f t="shared" si="72"/>
        <v>0</v>
      </c>
      <c r="O120" s="435">
        <f t="shared" si="73"/>
        <v>0</v>
      </c>
      <c r="P120" s="435">
        <f t="shared" si="74"/>
        <v>0</v>
      </c>
      <c r="Q120" s="435">
        <f t="shared" si="75"/>
        <v>0</v>
      </c>
      <c r="R120" s="435">
        <f t="shared" si="76"/>
        <v>0</v>
      </c>
      <c r="S120" s="435">
        <f t="shared" si="77"/>
        <v>0</v>
      </c>
      <c r="T120" s="436">
        <f t="shared" si="59"/>
        <v>0</v>
      </c>
      <c r="U120" s="22" t="str">
        <f>CONCATENATE(" ",AC22)</f>
        <v> </v>
      </c>
      <c r="V120" s="160"/>
      <c r="W120" s="81">
        <f>T120*V120</f>
        <v>0</v>
      </c>
      <c r="X120" s="20"/>
      <c r="Y120" s="20"/>
      <c r="Z120" s="20"/>
      <c r="AA120" s="20"/>
      <c r="AB120" s="20"/>
      <c r="AC120" s="426"/>
      <c r="AD120" s="426"/>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row>
    <row r="121" spans="1:76" ht="11.25">
      <c r="A121" s="156" t="str">
        <f t="shared" si="57"/>
        <v>Kumu lus S</v>
      </c>
      <c r="B121" s="435">
        <f t="shared" si="60"/>
        <v>0</v>
      </c>
      <c r="C121" s="435">
        <f t="shared" si="61"/>
        <v>0</v>
      </c>
      <c r="D121" s="435">
        <f t="shared" si="62"/>
        <v>0</v>
      </c>
      <c r="E121" s="435">
        <f t="shared" si="63"/>
        <v>0</v>
      </c>
      <c r="F121" s="435">
        <f t="shared" si="64"/>
        <v>0</v>
      </c>
      <c r="G121" s="435">
        <f t="shared" si="65"/>
        <v>0</v>
      </c>
      <c r="H121" s="435">
        <f t="shared" si="66"/>
        <v>0</v>
      </c>
      <c r="I121" s="435">
        <f t="shared" si="67"/>
        <v>0</v>
      </c>
      <c r="J121" s="435">
        <f t="shared" si="68"/>
        <v>0</v>
      </c>
      <c r="K121" s="435">
        <f t="shared" si="69"/>
        <v>0</v>
      </c>
      <c r="L121" s="435">
        <f t="shared" si="70"/>
        <v>0</v>
      </c>
      <c r="M121" s="435">
        <f t="shared" si="71"/>
        <v>0</v>
      </c>
      <c r="N121" s="435">
        <f t="shared" si="72"/>
        <v>0</v>
      </c>
      <c r="O121" s="435">
        <f t="shared" si="73"/>
        <v>0</v>
      </c>
      <c r="P121" s="435">
        <f t="shared" si="74"/>
        <v>0</v>
      </c>
      <c r="Q121" s="435">
        <f t="shared" si="75"/>
        <v>0</v>
      </c>
      <c r="R121" s="435">
        <f t="shared" si="76"/>
        <v>0</v>
      </c>
      <c r="S121" s="435">
        <f t="shared" si="77"/>
        <v>0</v>
      </c>
      <c r="T121" s="436">
        <f t="shared" si="59"/>
        <v>0</v>
      </c>
      <c r="U121" s="22" t="str">
        <f>CONCATENATE(" ",AC23)</f>
        <v> kg</v>
      </c>
      <c r="V121" s="160">
        <v>28</v>
      </c>
      <c r="W121" s="81">
        <f>T121*V121</f>
        <v>0</v>
      </c>
      <c r="X121" s="20"/>
      <c r="Y121" s="20"/>
      <c r="Z121" s="20"/>
      <c r="AA121" s="20"/>
      <c r="AB121" s="20"/>
      <c r="AC121" s="426"/>
      <c r="AD121" s="426"/>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row>
    <row r="122" spans="1:76" ht="11.25">
      <c r="A122" s="156" t="str">
        <f t="shared" si="57"/>
        <v>Rot stop WP</v>
      </c>
      <c r="B122" s="435">
        <f t="shared" si="60"/>
        <v>0</v>
      </c>
      <c r="C122" s="435">
        <f t="shared" si="61"/>
        <v>0</v>
      </c>
      <c r="D122" s="435">
        <f t="shared" si="62"/>
        <v>0</v>
      </c>
      <c r="E122" s="435">
        <f t="shared" si="63"/>
        <v>0</v>
      </c>
      <c r="F122" s="435">
        <f t="shared" si="64"/>
        <v>0</v>
      </c>
      <c r="G122" s="435">
        <f t="shared" si="65"/>
        <v>0</v>
      </c>
      <c r="H122" s="435">
        <f t="shared" si="66"/>
        <v>0</v>
      </c>
      <c r="I122" s="435">
        <f t="shared" si="67"/>
        <v>0</v>
      </c>
      <c r="J122" s="435">
        <f t="shared" si="68"/>
        <v>0</v>
      </c>
      <c r="K122" s="435">
        <f t="shared" si="69"/>
        <v>0</v>
      </c>
      <c r="L122" s="435">
        <f t="shared" si="70"/>
        <v>0</v>
      </c>
      <c r="M122" s="435">
        <f t="shared" si="71"/>
        <v>0</v>
      </c>
      <c r="N122" s="435">
        <f t="shared" si="72"/>
        <v>0</v>
      </c>
      <c r="O122" s="435">
        <f t="shared" si="73"/>
        <v>0</v>
      </c>
      <c r="P122" s="435">
        <f t="shared" si="74"/>
        <v>0</v>
      </c>
      <c r="Q122" s="435">
        <f t="shared" si="75"/>
        <v>0</v>
      </c>
      <c r="R122" s="435">
        <f t="shared" si="76"/>
        <v>0</v>
      </c>
      <c r="S122" s="435">
        <f t="shared" si="77"/>
        <v>0</v>
      </c>
      <c r="T122" s="436">
        <f t="shared" si="59"/>
        <v>0</v>
      </c>
      <c r="U122" s="22" t="str">
        <f>CONCATENATE(" ",AC24)</f>
        <v> l</v>
      </c>
      <c r="V122" s="160">
        <v>161</v>
      </c>
      <c r="W122" s="81">
        <f>T122*V122</f>
        <v>0</v>
      </c>
      <c r="X122" s="20"/>
      <c r="Y122" s="20"/>
      <c r="Z122" s="20"/>
      <c r="AA122" s="20"/>
      <c r="AB122" s="20"/>
      <c r="AC122" s="426"/>
      <c r="AD122" s="426"/>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row>
    <row r="123" spans="1:76" ht="11.25">
      <c r="A123" s="157" t="str">
        <f t="shared" si="57"/>
        <v>Gyllebo plante beskyt telse</v>
      </c>
      <c r="B123" s="437">
        <f t="shared" si="60"/>
        <v>0</v>
      </c>
      <c r="C123" s="437">
        <f t="shared" si="61"/>
        <v>0</v>
      </c>
      <c r="D123" s="437">
        <f t="shared" si="62"/>
        <v>0</v>
      </c>
      <c r="E123" s="437">
        <f t="shared" si="63"/>
        <v>0</v>
      </c>
      <c r="F123" s="437">
        <f t="shared" si="64"/>
        <v>0</v>
      </c>
      <c r="G123" s="437">
        <f t="shared" si="65"/>
        <v>0</v>
      </c>
      <c r="H123" s="437">
        <f t="shared" si="66"/>
        <v>0</v>
      </c>
      <c r="I123" s="437">
        <f t="shared" si="67"/>
        <v>0</v>
      </c>
      <c r="J123" s="437">
        <f t="shared" si="68"/>
        <v>0</v>
      </c>
      <c r="K123" s="437">
        <f t="shared" si="69"/>
        <v>0</v>
      </c>
      <c r="L123" s="437">
        <f t="shared" si="70"/>
        <v>0</v>
      </c>
      <c r="M123" s="437">
        <f t="shared" si="71"/>
        <v>0</v>
      </c>
      <c r="N123" s="437">
        <f t="shared" si="72"/>
        <v>0</v>
      </c>
      <c r="O123" s="437">
        <f t="shared" si="73"/>
        <v>0</v>
      </c>
      <c r="P123" s="437">
        <f t="shared" si="74"/>
        <v>0</v>
      </c>
      <c r="Q123" s="437">
        <f t="shared" si="75"/>
        <v>0</v>
      </c>
      <c r="R123" s="437">
        <f t="shared" si="76"/>
        <v>0</v>
      </c>
      <c r="S123" s="437">
        <f t="shared" si="77"/>
        <v>0</v>
      </c>
      <c r="T123" s="684">
        <f t="shared" si="59"/>
        <v>0</v>
      </c>
      <c r="U123" s="22" t="str">
        <f>CONCATENATE(" ",AC25)</f>
        <v> kg</v>
      </c>
      <c r="V123" s="160">
        <v>95</v>
      </c>
      <c r="W123" s="191">
        <f>T123*V123</f>
        <v>0</v>
      </c>
      <c r="X123" s="20"/>
      <c r="Y123" s="20"/>
      <c r="Z123" s="20"/>
      <c r="AA123" s="20"/>
      <c r="AB123" s="20"/>
      <c r="AC123" s="426"/>
      <c r="AD123" s="426"/>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row>
    <row r="124" spans="1:76" ht="11.25">
      <c r="A124" s="156" t="str">
        <f t="shared" si="57"/>
        <v>Lenta col</v>
      </c>
      <c r="B124" s="435">
        <f t="shared" si="60"/>
        <v>0</v>
      </c>
      <c r="C124" s="435">
        <f t="shared" si="61"/>
        <v>0</v>
      </c>
      <c r="D124" s="435">
        <f t="shared" si="62"/>
        <v>0</v>
      </c>
      <c r="E124" s="435">
        <f t="shared" si="63"/>
        <v>0</v>
      </c>
      <c r="F124" s="435">
        <f t="shared" si="64"/>
        <v>0</v>
      </c>
      <c r="G124" s="435">
        <f t="shared" si="65"/>
        <v>0</v>
      </c>
      <c r="H124" s="435">
        <f t="shared" si="66"/>
        <v>0</v>
      </c>
      <c r="I124" s="435">
        <f t="shared" si="67"/>
        <v>0</v>
      </c>
      <c r="J124" s="435">
        <f t="shared" si="68"/>
        <v>0</v>
      </c>
      <c r="K124" s="435">
        <f t="shared" si="69"/>
        <v>0</v>
      </c>
      <c r="L124" s="435">
        <f t="shared" si="70"/>
        <v>0</v>
      </c>
      <c r="M124" s="435">
        <f t="shared" si="71"/>
        <v>0</v>
      </c>
      <c r="N124" s="435">
        <f t="shared" si="72"/>
        <v>0</v>
      </c>
      <c r="O124" s="435">
        <f t="shared" si="73"/>
        <v>0</v>
      </c>
      <c r="P124" s="435">
        <f t="shared" si="74"/>
        <v>0</v>
      </c>
      <c r="Q124" s="435">
        <f t="shared" si="75"/>
        <v>0</v>
      </c>
      <c r="R124" s="435">
        <f t="shared" si="76"/>
        <v>0</v>
      </c>
      <c r="S124" s="435">
        <f t="shared" si="77"/>
        <v>0</v>
      </c>
      <c r="T124" s="436">
        <f t="shared" si="59"/>
        <v>0</v>
      </c>
      <c r="U124" s="22" t="str">
        <f>CONCATENATE(" ",AC26)</f>
        <v> kg</v>
      </c>
      <c r="V124" s="160">
        <v>180</v>
      </c>
      <c r="W124" s="81">
        <f>T124*V124</f>
        <v>0</v>
      </c>
      <c r="X124" s="20"/>
      <c r="Y124" s="20"/>
      <c r="Z124" s="20"/>
      <c r="AA124" s="20"/>
      <c r="AB124" s="20"/>
      <c r="AC124" s="426"/>
      <c r="AD124" s="426"/>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row>
    <row r="125" spans="1:76" ht="11.25">
      <c r="A125" s="469" t="str">
        <f t="shared" si="57"/>
        <v>TOPSKUDSREG.:</v>
      </c>
      <c r="B125" s="437">
        <f t="shared" si="60"/>
        <v>0</v>
      </c>
      <c r="C125" s="437">
        <f t="shared" si="61"/>
        <v>0</v>
      </c>
      <c r="D125" s="437">
        <f t="shared" si="62"/>
        <v>0</v>
      </c>
      <c r="E125" s="437">
        <f t="shared" si="63"/>
        <v>0</v>
      </c>
      <c r="F125" s="437">
        <f t="shared" si="64"/>
        <v>0</v>
      </c>
      <c r="G125" s="437">
        <f t="shared" si="65"/>
        <v>0</v>
      </c>
      <c r="H125" s="437">
        <f t="shared" si="66"/>
        <v>0</v>
      </c>
      <c r="I125" s="437">
        <f t="shared" si="67"/>
        <v>0</v>
      </c>
      <c r="J125" s="437">
        <f t="shared" si="68"/>
        <v>0</v>
      </c>
      <c r="K125" s="437">
        <f t="shared" si="69"/>
        <v>0</v>
      </c>
      <c r="L125" s="437">
        <f t="shared" si="70"/>
        <v>0</v>
      </c>
      <c r="M125" s="437">
        <f t="shared" si="71"/>
        <v>0</v>
      </c>
      <c r="N125" s="437">
        <f t="shared" si="72"/>
        <v>0</v>
      </c>
      <c r="O125" s="437">
        <f t="shared" si="73"/>
        <v>0</v>
      </c>
      <c r="P125" s="437">
        <f t="shared" si="74"/>
        <v>0</v>
      </c>
      <c r="Q125" s="437">
        <f t="shared" si="75"/>
        <v>0</v>
      </c>
      <c r="R125" s="437">
        <f t="shared" si="76"/>
        <v>0</v>
      </c>
      <c r="S125" s="437">
        <f t="shared" si="77"/>
        <v>0</v>
      </c>
      <c r="T125" s="684">
        <f t="shared" si="59"/>
        <v>0</v>
      </c>
      <c r="U125" s="22" t="str">
        <f>CONCATENATE(" ",AC27)</f>
        <v> </v>
      </c>
      <c r="V125" s="160">
        <v>160</v>
      </c>
      <c r="W125" s="191">
        <f>T125*V125</f>
        <v>0</v>
      </c>
      <c r="X125" s="20"/>
      <c r="Y125" s="20"/>
      <c r="Z125" s="20"/>
      <c r="AA125" s="20"/>
      <c r="AB125" s="20"/>
      <c r="AC125" s="426"/>
      <c r="AD125" s="426"/>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row>
    <row r="126" spans="1:76" ht="11.25">
      <c r="A126" s="156" t="str">
        <f t="shared" si="57"/>
        <v>Cero ne</v>
      </c>
      <c r="B126" s="435">
        <f t="shared" si="60"/>
        <v>0</v>
      </c>
      <c r="C126" s="435">
        <f t="shared" si="61"/>
        <v>0</v>
      </c>
      <c r="D126" s="435">
        <f t="shared" si="62"/>
        <v>0</v>
      </c>
      <c r="E126" s="435">
        <f t="shared" si="63"/>
        <v>0</v>
      </c>
      <c r="F126" s="435">
        <f t="shared" si="64"/>
        <v>0</v>
      </c>
      <c r="G126" s="435">
        <f t="shared" si="65"/>
        <v>0</v>
      </c>
      <c r="H126" s="435">
        <f t="shared" si="66"/>
        <v>0</v>
      </c>
      <c r="I126" s="435">
        <f t="shared" si="67"/>
        <v>0</v>
      </c>
      <c r="J126" s="435">
        <f t="shared" si="68"/>
        <v>0</v>
      </c>
      <c r="K126" s="435">
        <f t="shared" si="69"/>
        <v>0</v>
      </c>
      <c r="L126" s="435">
        <f t="shared" si="70"/>
        <v>0</v>
      </c>
      <c r="M126" s="435">
        <f t="shared" si="71"/>
        <v>0</v>
      </c>
      <c r="N126" s="435">
        <f t="shared" si="72"/>
        <v>0</v>
      </c>
      <c r="O126" s="435">
        <f t="shared" si="73"/>
        <v>0</v>
      </c>
      <c r="P126" s="435">
        <f t="shared" si="74"/>
        <v>0</v>
      </c>
      <c r="Q126" s="435">
        <f t="shared" si="75"/>
        <v>0</v>
      </c>
      <c r="R126" s="435">
        <f t="shared" si="76"/>
        <v>0</v>
      </c>
      <c r="S126" s="435">
        <f t="shared" si="77"/>
        <v>0</v>
      </c>
      <c r="T126" s="436">
        <f t="shared" si="59"/>
        <v>0</v>
      </c>
      <c r="U126" s="22" t="str">
        <f>CONCATENATE(" ",AC28)</f>
        <v> ml</v>
      </c>
      <c r="V126" s="160"/>
      <c r="W126" s="81">
        <f>T126*V126</f>
        <v>0</v>
      </c>
      <c r="X126" s="20"/>
      <c r="Y126" s="20"/>
      <c r="Z126" s="20"/>
      <c r="AA126" s="20"/>
      <c r="AB126" s="20"/>
      <c r="AC126" s="426"/>
      <c r="AD126" s="426"/>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row>
    <row r="127" spans="1:76" ht="11.25">
      <c r="A127" s="156" t="str">
        <f t="shared" si="57"/>
        <v>Pomo xon</v>
      </c>
      <c r="B127" s="435">
        <f t="shared" si="60"/>
        <v>0</v>
      </c>
      <c r="C127" s="435">
        <f t="shared" si="61"/>
        <v>0</v>
      </c>
      <c r="D127" s="435">
        <f t="shared" si="62"/>
        <v>0</v>
      </c>
      <c r="E127" s="435">
        <f t="shared" si="63"/>
        <v>0</v>
      </c>
      <c r="F127" s="435">
        <f t="shared" si="64"/>
        <v>0</v>
      </c>
      <c r="G127" s="435">
        <f t="shared" si="65"/>
        <v>0</v>
      </c>
      <c r="H127" s="435">
        <f t="shared" si="66"/>
        <v>0</v>
      </c>
      <c r="I127" s="435">
        <f t="shared" si="67"/>
        <v>0</v>
      </c>
      <c r="J127" s="435">
        <f t="shared" si="68"/>
        <v>0</v>
      </c>
      <c r="K127" s="435">
        <f t="shared" si="69"/>
        <v>0</v>
      </c>
      <c r="L127" s="435">
        <f t="shared" si="70"/>
        <v>0</v>
      </c>
      <c r="M127" s="435">
        <f t="shared" si="71"/>
        <v>0</v>
      </c>
      <c r="N127" s="435">
        <f t="shared" si="72"/>
        <v>0</v>
      </c>
      <c r="O127" s="435">
        <f t="shared" si="73"/>
        <v>0</v>
      </c>
      <c r="P127" s="435">
        <f t="shared" si="74"/>
        <v>0</v>
      </c>
      <c r="Q127" s="435">
        <f t="shared" si="75"/>
        <v>0</v>
      </c>
      <c r="R127" s="435">
        <f t="shared" si="76"/>
        <v>0</v>
      </c>
      <c r="S127" s="435">
        <f t="shared" si="77"/>
        <v>0</v>
      </c>
      <c r="T127" s="436">
        <f t="shared" si="59"/>
        <v>0</v>
      </c>
      <c r="U127" s="22" t="str">
        <f>CONCATENATE(" ",AC29)</f>
        <v> ml</v>
      </c>
      <c r="V127" s="160"/>
      <c r="W127" s="81">
        <f>T127*V127</f>
        <v>0</v>
      </c>
      <c r="X127" s="20"/>
      <c r="Y127" s="20"/>
      <c r="Z127" s="20"/>
      <c r="AA127" s="20"/>
      <c r="AB127" s="20"/>
      <c r="AC127" s="426"/>
      <c r="AD127" s="426"/>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row>
    <row r="128" spans="1:76" ht="11.25">
      <c r="A128" s="156">
        <f t="shared" si="57"/>
        <v>0</v>
      </c>
      <c r="B128" s="435">
        <f t="shared" si="60"/>
        <v>0</v>
      </c>
      <c r="C128" s="435">
        <f t="shared" si="61"/>
        <v>0</v>
      </c>
      <c r="D128" s="435">
        <f t="shared" si="62"/>
        <v>0</v>
      </c>
      <c r="E128" s="435">
        <f t="shared" si="63"/>
        <v>0</v>
      </c>
      <c r="F128" s="435">
        <f t="shared" si="64"/>
        <v>0</v>
      </c>
      <c r="G128" s="435">
        <f t="shared" si="65"/>
        <v>0</v>
      </c>
      <c r="H128" s="435">
        <f t="shared" si="66"/>
        <v>0</v>
      </c>
      <c r="I128" s="435">
        <f t="shared" si="67"/>
        <v>0</v>
      </c>
      <c r="J128" s="435">
        <f t="shared" si="68"/>
        <v>0</v>
      </c>
      <c r="K128" s="435">
        <f t="shared" si="69"/>
        <v>0</v>
      </c>
      <c r="L128" s="435">
        <f t="shared" si="70"/>
        <v>0</v>
      </c>
      <c r="M128" s="435">
        <f t="shared" si="71"/>
        <v>0</v>
      </c>
      <c r="N128" s="435">
        <f t="shared" si="72"/>
        <v>0</v>
      </c>
      <c r="O128" s="435">
        <f t="shared" si="73"/>
        <v>0</v>
      </c>
      <c r="P128" s="435">
        <f t="shared" si="74"/>
        <v>0</v>
      </c>
      <c r="Q128" s="435">
        <f t="shared" si="75"/>
        <v>0</v>
      </c>
      <c r="R128" s="435">
        <f t="shared" si="76"/>
        <v>0</v>
      </c>
      <c r="S128" s="435">
        <f t="shared" si="77"/>
        <v>0</v>
      </c>
      <c r="T128" s="436">
        <f t="shared" si="59"/>
        <v>0</v>
      </c>
      <c r="U128" s="22" t="str">
        <f>CONCATENATE(" ",AC30)</f>
        <v> </v>
      </c>
      <c r="V128" s="160">
        <v>151</v>
      </c>
      <c r="W128" s="81">
        <f>T128*V128</f>
        <v>0</v>
      </c>
      <c r="X128" s="20"/>
      <c r="Y128" s="20"/>
      <c r="Z128" s="20"/>
      <c r="AA128" s="20"/>
      <c r="AB128" s="20"/>
      <c r="AC128" s="426"/>
      <c r="AD128" s="426"/>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row>
    <row r="129" spans="1:76" ht="11.25">
      <c r="A129" s="143">
        <f t="shared" si="57"/>
        <v>0</v>
      </c>
      <c r="B129" s="435">
        <f t="shared" si="60"/>
        <v>0</v>
      </c>
      <c r="C129" s="435">
        <f t="shared" si="61"/>
        <v>0</v>
      </c>
      <c r="D129" s="435">
        <f t="shared" si="62"/>
        <v>0</v>
      </c>
      <c r="E129" s="435">
        <f t="shared" si="63"/>
        <v>0</v>
      </c>
      <c r="F129" s="435">
        <f t="shared" si="64"/>
        <v>0</v>
      </c>
      <c r="G129" s="435">
        <f t="shared" si="65"/>
        <v>0</v>
      </c>
      <c r="H129" s="435">
        <f t="shared" si="66"/>
        <v>0</v>
      </c>
      <c r="I129" s="435">
        <f t="shared" si="67"/>
        <v>0</v>
      </c>
      <c r="J129" s="435">
        <f t="shared" si="68"/>
        <v>0</v>
      </c>
      <c r="K129" s="435">
        <f t="shared" si="69"/>
        <v>0</v>
      </c>
      <c r="L129" s="435">
        <f t="shared" si="70"/>
        <v>0</v>
      </c>
      <c r="M129" s="435">
        <f t="shared" si="71"/>
        <v>0</v>
      </c>
      <c r="N129" s="435">
        <f t="shared" si="72"/>
        <v>0</v>
      </c>
      <c r="O129" s="435">
        <f t="shared" si="73"/>
        <v>0</v>
      </c>
      <c r="P129" s="435">
        <f t="shared" si="74"/>
        <v>0</v>
      </c>
      <c r="Q129" s="435">
        <f t="shared" si="75"/>
        <v>0</v>
      </c>
      <c r="R129" s="435">
        <f t="shared" si="76"/>
        <v>0</v>
      </c>
      <c r="S129" s="435">
        <f t="shared" si="77"/>
        <v>0</v>
      </c>
      <c r="T129" s="436">
        <f t="shared" si="59"/>
        <v>0</v>
      </c>
      <c r="U129" s="22" t="str">
        <f>CONCATENATE(" ",AC31)</f>
        <v> </v>
      </c>
      <c r="V129" s="160"/>
      <c r="W129" s="81">
        <f>T129*V129</f>
        <v>0</v>
      </c>
      <c r="X129" s="20"/>
      <c r="Y129" s="20"/>
      <c r="Z129" s="20"/>
      <c r="AA129" s="20"/>
      <c r="AB129" s="20"/>
      <c r="AC129" s="426"/>
      <c r="AD129" s="426"/>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row>
    <row r="130" spans="1:76" ht="11.25">
      <c r="A130" s="143">
        <f t="shared" si="57"/>
        <v>0</v>
      </c>
      <c r="B130" s="435">
        <f t="shared" si="60"/>
        <v>0</v>
      </c>
      <c r="C130" s="435">
        <f t="shared" si="61"/>
        <v>0</v>
      </c>
      <c r="D130" s="435">
        <f t="shared" si="62"/>
        <v>0</v>
      </c>
      <c r="E130" s="435">
        <f t="shared" si="63"/>
        <v>0</v>
      </c>
      <c r="F130" s="435">
        <f t="shared" si="64"/>
        <v>0</v>
      </c>
      <c r="G130" s="435">
        <f t="shared" si="65"/>
        <v>0</v>
      </c>
      <c r="H130" s="435">
        <f t="shared" si="66"/>
        <v>0</v>
      </c>
      <c r="I130" s="435">
        <f t="shared" si="67"/>
        <v>0</v>
      </c>
      <c r="J130" s="435">
        <f t="shared" si="68"/>
        <v>0</v>
      </c>
      <c r="K130" s="435">
        <f t="shared" si="69"/>
        <v>0</v>
      </c>
      <c r="L130" s="435">
        <f t="shared" si="70"/>
        <v>0</v>
      </c>
      <c r="M130" s="435">
        <f t="shared" si="71"/>
        <v>0</v>
      </c>
      <c r="N130" s="435">
        <f t="shared" si="72"/>
        <v>0</v>
      </c>
      <c r="O130" s="435">
        <f t="shared" si="73"/>
        <v>0</v>
      </c>
      <c r="P130" s="435">
        <f t="shared" si="74"/>
        <v>0</v>
      </c>
      <c r="Q130" s="435">
        <f t="shared" si="75"/>
        <v>0</v>
      </c>
      <c r="R130" s="435">
        <f t="shared" si="76"/>
        <v>0</v>
      </c>
      <c r="S130" s="435">
        <f t="shared" si="77"/>
        <v>0</v>
      </c>
      <c r="T130" s="436">
        <f t="shared" si="59"/>
        <v>0</v>
      </c>
      <c r="U130" s="22" t="str">
        <f>CONCATENATE(" ",AC32)</f>
        <v> </v>
      </c>
      <c r="V130" s="160"/>
      <c r="W130" s="81">
        <f>T130*V130</f>
        <v>0</v>
      </c>
      <c r="X130" s="20"/>
      <c r="Y130" s="20"/>
      <c r="Z130" s="20"/>
      <c r="AA130" s="20"/>
      <c r="AB130" s="20"/>
      <c r="AC130" s="426"/>
      <c r="AD130" s="426"/>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20"/>
      <c r="BV130" s="20"/>
      <c r="BW130" s="20"/>
      <c r="BX130" s="20"/>
    </row>
    <row r="131" spans="1:76" ht="11.25">
      <c r="A131" s="143">
        <f t="shared" si="57"/>
        <v>0</v>
      </c>
      <c r="B131" s="435">
        <f t="shared" si="60"/>
        <v>0</v>
      </c>
      <c r="C131" s="435">
        <f t="shared" si="61"/>
        <v>0</v>
      </c>
      <c r="D131" s="435">
        <f t="shared" si="62"/>
        <v>0</v>
      </c>
      <c r="E131" s="435">
        <f t="shared" si="63"/>
        <v>0</v>
      </c>
      <c r="F131" s="435">
        <f t="shared" si="64"/>
        <v>0</v>
      </c>
      <c r="G131" s="435">
        <f t="shared" si="65"/>
        <v>0</v>
      </c>
      <c r="H131" s="435">
        <f t="shared" si="66"/>
        <v>0</v>
      </c>
      <c r="I131" s="435">
        <f t="shared" si="67"/>
        <v>0</v>
      </c>
      <c r="J131" s="435">
        <f t="shared" si="68"/>
        <v>0</v>
      </c>
      <c r="K131" s="435">
        <f t="shared" si="69"/>
        <v>0</v>
      </c>
      <c r="L131" s="435">
        <f t="shared" si="70"/>
        <v>0</v>
      </c>
      <c r="M131" s="435">
        <f t="shared" si="71"/>
        <v>0</v>
      </c>
      <c r="N131" s="435">
        <f t="shared" si="72"/>
        <v>0</v>
      </c>
      <c r="O131" s="435">
        <f t="shared" si="73"/>
        <v>0</v>
      </c>
      <c r="P131" s="435">
        <f t="shared" si="74"/>
        <v>0</v>
      </c>
      <c r="Q131" s="435">
        <f t="shared" si="75"/>
        <v>0</v>
      </c>
      <c r="R131" s="435">
        <f t="shared" si="76"/>
        <v>0</v>
      </c>
      <c r="S131" s="435">
        <f t="shared" si="77"/>
        <v>0</v>
      </c>
      <c r="T131" s="436">
        <f t="shared" si="59"/>
        <v>0</v>
      </c>
      <c r="U131" s="22" t="str">
        <f>CONCATENATE(" ",AC33)</f>
        <v> </v>
      </c>
      <c r="V131" s="160"/>
      <c r="W131" s="81">
        <f>T131*V131</f>
        <v>0</v>
      </c>
      <c r="X131" s="20"/>
      <c r="Y131" s="20"/>
      <c r="Z131" s="20"/>
      <c r="AA131" s="20"/>
      <c r="AB131" s="20"/>
      <c r="AC131" s="426"/>
      <c r="AD131" s="426"/>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row>
    <row r="132" spans="1:76" ht="11.25">
      <c r="A132" s="143">
        <f aca="true" t="shared" si="78" ref="A132:A143">AJ34</f>
        <v>0</v>
      </c>
      <c r="B132" s="435">
        <f aca="true" t="shared" si="79" ref="B132:B143">AK34</f>
        <v>0</v>
      </c>
      <c r="C132" s="435">
        <f aca="true" t="shared" si="80" ref="C132:C143">AL34</f>
        <v>0</v>
      </c>
      <c r="D132" s="435">
        <f aca="true" t="shared" si="81" ref="D132:D143">AM34</f>
        <v>0</v>
      </c>
      <c r="E132" s="435">
        <f aca="true" t="shared" si="82" ref="E132:E143">AN34</f>
        <v>0</v>
      </c>
      <c r="F132" s="435">
        <f aca="true" t="shared" si="83" ref="F132:F143">AO34</f>
        <v>0</v>
      </c>
      <c r="G132" s="435">
        <f aca="true" t="shared" si="84" ref="G132:G143">AP34</f>
        <v>0</v>
      </c>
      <c r="H132" s="435">
        <f aca="true" t="shared" si="85" ref="H132:H143">AQ34</f>
        <v>0</v>
      </c>
      <c r="I132" s="435">
        <f aca="true" t="shared" si="86" ref="I132:I143">AR34</f>
        <v>0</v>
      </c>
      <c r="J132" s="435">
        <f aca="true" t="shared" si="87" ref="J132:J143">AS34</f>
        <v>0</v>
      </c>
      <c r="K132" s="435">
        <f aca="true" t="shared" si="88" ref="K132:K143">AT34</f>
        <v>0</v>
      </c>
      <c r="L132" s="435">
        <f aca="true" t="shared" si="89" ref="L132:L143">AU34</f>
        <v>0</v>
      </c>
      <c r="M132" s="435">
        <f aca="true" t="shared" si="90" ref="M132:M143">AV34</f>
        <v>0</v>
      </c>
      <c r="N132" s="435">
        <f aca="true" t="shared" si="91" ref="N132:N143">AW34</f>
        <v>0</v>
      </c>
      <c r="O132" s="435">
        <f aca="true" t="shared" si="92" ref="O132:O143">AX34</f>
        <v>0</v>
      </c>
      <c r="P132" s="435">
        <f aca="true" t="shared" si="93" ref="P132:P143">AY34</f>
        <v>0</v>
      </c>
      <c r="Q132" s="435">
        <f aca="true" t="shared" si="94" ref="Q132:Q143">AZ34</f>
        <v>0</v>
      </c>
      <c r="R132" s="435">
        <f aca="true" t="shared" si="95" ref="R132:R143">BA34</f>
        <v>0</v>
      </c>
      <c r="S132" s="435">
        <f aca="true" t="shared" si="96" ref="S132:S143">BB34</f>
        <v>0</v>
      </c>
      <c r="T132" s="436">
        <f aca="true" t="shared" si="97" ref="T132:T143">BC34</f>
        <v>0</v>
      </c>
      <c r="U132" s="22" t="str">
        <f>CONCATENATE(" ",AC34)</f>
        <v> </v>
      </c>
      <c r="V132" s="160"/>
      <c r="W132" s="81">
        <f>T132*V132</f>
        <v>0</v>
      </c>
      <c r="X132" s="20"/>
      <c r="Y132" s="20"/>
      <c r="Z132" s="20"/>
      <c r="AA132" s="20"/>
      <c r="AB132" s="20"/>
      <c r="AC132" s="426"/>
      <c r="AD132" s="426"/>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20"/>
      <c r="BV132" s="20"/>
      <c r="BW132" s="20"/>
      <c r="BX132" s="20"/>
    </row>
    <row r="133" spans="1:76" ht="11.25">
      <c r="A133" s="143">
        <f t="shared" si="78"/>
        <v>0</v>
      </c>
      <c r="B133" s="435">
        <f t="shared" si="79"/>
        <v>0</v>
      </c>
      <c r="C133" s="435">
        <f t="shared" si="80"/>
        <v>0</v>
      </c>
      <c r="D133" s="435">
        <f t="shared" si="81"/>
        <v>0</v>
      </c>
      <c r="E133" s="435">
        <f t="shared" si="82"/>
        <v>0</v>
      </c>
      <c r="F133" s="435">
        <f t="shared" si="83"/>
        <v>0</v>
      </c>
      <c r="G133" s="435">
        <f t="shared" si="84"/>
        <v>0</v>
      </c>
      <c r="H133" s="435">
        <f t="shared" si="85"/>
        <v>0</v>
      </c>
      <c r="I133" s="435">
        <f t="shared" si="86"/>
        <v>0</v>
      </c>
      <c r="J133" s="435">
        <f t="shared" si="87"/>
        <v>0</v>
      </c>
      <c r="K133" s="435">
        <f t="shared" si="88"/>
        <v>0</v>
      </c>
      <c r="L133" s="435">
        <f t="shared" si="89"/>
        <v>0</v>
      </c>
      <c r="M133" s="435">
        <f t="shared" si="90"/>
        <v>0</v>
      </c>
      <c r="N133" s="435">
        <f t="shared" si="91"/>
        <v>0</v>
      </c>
      <c r="O133" s="435">
        <f t="shared" si="92"/>
        <v>0</v>
      </c>
      <c r="P133" s="435">
        <f t="shared" si="93"/>
        <v>0</v>
      </c>
      <c r="Q133" s="435">
        <f t="shared" si="94"/>
        <v>0</v>
      </c>
      <c r="R133" s="435">
        <f t="shared" si="95"/>
        <v>0</v>
      </c>
      <c r="S133" s="435">
        <f t="shared" si="96"/>
        <v>0</v>
      </c>
      <c r="T133" s="436">
        <f t="shared" si="97"/>
        <v>0</v>
      </c>
      <c r="U133" s="22" t="str">
        <f>CONCATENATE(" ",AC35)</f>
        <v> </v>
      </c>
      <c r="V133" s="160"/>
      <c r="W133" s="81">
        <f>T133*V133</f>
        <v>0</v>
      </c>
      <c r="X133" s="20"/>
      <c r="Y133" s="20"/>
      <c r="Z133" s="20"/>
      <c r="AA133" s="20"/>
      <c r="AB133" s="20"/>
      <c r="AC133" s="426"/>
      <c r="AD133" s="426"/>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20"/>
      <c r="BV133" s="20"/>
      <c r="BW133" s="20"/>
      <c r="BX133" s="20"/>
    </row>
    <row r="134" spans="1:76" ht="11.25">
      <c r="A134" s="143">
        <f t="shared" si="78"/>
        <v>0</v>
      </c>
      <c r="B134" s="435">
        <f t="shared" si="79"/>
        <v>0</v>
      </c>
      <c r="C134" s="435">
        <f t="shared" si="80"/>
        <v>0</v>
      </c>
      <c r="D134" s="435">
        <f t="shared" si="81"/>
        <v>0</v>
      </c>
      <c r="E134" s="435">
        <f t="shared" si="82"/>
        <v>0</v>
      </c>
      <c r="F134" s="435">
        <f t="shared" si="83"/>
        <v>0</v>
      </c>
      <c r="G134" s="435">
        <f t="shared" si="84"/>
        <v>0</v>
      </c>
      <c r="H134" s="435">
        <f t="shared" si="85"/>
        <v>0</v>
      </c>
      <c r="I134" s="435">
        <f t="shared" si="86"/>
        <v>0</v>
      </c>
      <c r="J134" s="435">
        <f t="shared" si="87"/>
        <v>0</v>
      </c>
      <c r="K134" s="435">
        <f t="shared" si="88"/>
        <v>0</v>
      </c>
      <c r="L134" s="435">
        <f t="shared" si="89"/>
        <v>0</v>
      </c>
      <c r="M134" s="435">
        <f t="shared" si="90"/>
        <v>0</v>
      </c>
      <c r="N134" s="435">
        <f t="shared" si="91"/>
        <v>0</v>
      </c>
      <c r="O134" s="435">
        <f t="shared" si="92"/>
        <v>0</v>
      </c>
      <c r="P134" s="435">
        <f t="shared" si="93"/>
        <v>0</v>
      </c>
      <c r="Q134" s="435">
        <f t="shared" si="94"/>
        <v>0</v>
      </c>
      <c r="R134" s="435">
        <f t="shared" si="95"/>
        <v>0</v>
      </c>
      <c r="S134" s="435">
        <f t="shared" si="96"/>
        <v>0</v>
      </c>
      <c r="T134" s="436">
        <f t="shared" si="97"/>
        <v>0</v>
      </c>
      <c r="U134" s="22" t="str">
        <f>CONCATENATE(" ",AC36)</f>
        <v> </v>
      </c>
      <c r="V134" s="160"/>
      <c r="W134" s="81">
        <f>T134*V134</f>
        <v>0</v>
      </c>
      <c r="X134" s="20"/>
      <c r="Y134" s="20"/>
      <c r="Z134" s="20"/>
      <c r="AA134" s="20"/>
      <c r="AB134" s="20"/>
      <c r="AC134" s="426"/>
      <c r="AD134" s="426"/>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c r="BM134" s="20"/>
      <c r="BN134" s="20"/>
      <c r="BO134" s="20"/>
      <c r="BP134" s="20"/>
      <c r="BQ134" s="20"/>
      <c r="BR134" s="20"/>
      <c r="BS134" s="20"/>
      <c r="BT134" s="20"/>
      <c r="BU134" s="20"/>
      <c r="BV134" s="20"/>
      <c r="BW134" s="20"/>
      <c r="BX134" s="20"/>
    </row>
    <row r="135" spans="1:76" ht="11.25">
      <c r="A135" s="143">
        <f t="shared" si="78"/>
        <v>0</v>
      </c>
      <c r="B135" s="435">
        <f t="shared" si="79"/>
        <v>0</v>
      </c>
      <c r="C135" s="435">
        <f t="shared" si="80"/>
        <v>0</v>
      </c>
      <c r="D135" s="435">
        <f t="shared" si="81"/>
        <v>0</v>
      </c>
      <c r="E135" s="435">
        <f t="shared" si="82"/>
        <v>0</v>
      </c>
      <c r="F135" s="435">
        <f t="shared" si="83"/>
        <v>0</v>
      </c>
      <c r="G135" s="435">
        <f t="shared" si="84"/>
        <v>0</v>
      </c>
      <c r="H135" s="435">
        <f t="shared" si="85"/>
        <v>0</v>
      </c>
      <c r="I135" s="435">
        <f t="shared" si="86"/>
        <v>0</v>
      </c>
      <c r="J135" s="435">
        <f t="shared" si="87"/>
        <v>0</v>
      </c>
      <c r="K135" s="435">
        <f t="shared" si="88"/>
        <v>0</v>
      </c>
      <c r="L135" s="435">
        <f t="shared" si="89"/>
        <v>0</v>
      </c>
      <c r="M135" s="435">
        <f t="shared" si="90"/>
        <v>0</v>
      </c>
      <c r="N135" s="435">
        <f t="shared" si="91"/>
        <v>0</v>
      </c>
      <c r="O135" s="435">
        <f t="shared" si="92"/>
        <v>0</v>
      </c>
      <c r="P135" s="435">
        <f t="shared" si="93"/>
        <v>0</v>
      </c>
      <c r="Q135" s="435">
        <f t="shared" si="94"/>
        <v>0</v>
      </c>
      <c r="R135" s="435">
        <f t="shared" si="95"/>
        <v>0</v>
      </c>
      <c r="S135" s="435">
        <f t="shared" si="96"/>
        <v>0</v>
      </c>
      <c r="T135" s="436">
        <f t="shared" si="97"/>
        <v>0</v>
      </c>
      <c r="U135" s="22" t="str">
        <f>CONCATENATE(" ",AC37)</f>
        <v> </v>
      </c>
      <c r="V135" s="160"/>
      <c r="W135" s="81">
        <f>T135*V135</f>
        <v>0</v>
      </c>
      <c r="X135" s="20"/>
      <c r="Y135" s="20"/>
      <c r="Z135" s="20"/>
      <c r="AA135" s="20"/>
      <c r="AB135" s="20"/>
      <c r="AC135" s="426"/>
      <c r="AD135" s="426"/>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c r="BM135" s="20"/>
      <c r="BN135" s="20"/>
      <c r="BO135" s="20"/>
      <c r="BP135" s="20"/>
      <c r="BQ135" s="20"/>
      <c r="BR135" s="20"/>
      <c r="BS135" s="20"/>
      <c r="BT135" s="20"/>
      <c r="BU135" s="20"/>
      <c r="BV135" s="20"/>
      <c r="BW135" s="20"/>
      <c r="BX135" s="20"/>
    </row>
    <row r="136" spans="1:76" ht="11.25">
      <c r="A136" s="143">
        <f t="shared" si="78"/>
        <v>0</v>
      </c>
      <c r="B136" s="435">
        <f t="shared" si="79"/>
        <v>0</v>
      </c>
      <c r="C136" s="435">
        <f t="shared" si="80"/>
        <v>0</v>
      </c>
      <c r="D136" s="435">
        <f t="shared" si="81"/>
        <v>0</v>
      </c>
      <c r="E136" s="435">
        <f t="shared" si="82"/>
        <v>0</v>
      </c>
      <c r="F136" s="435">
        <f t="shared" si="83"/>
        <v>0</v>
      </c>
      <c r="G136" s="435">
        <f t="shared" si="84"/>
        <v>0</v>
      </c>
      <c r="H136" s="435">
        <f t="shared" si="85"/>
        <v>0</v>
      </c>
      <c r="I136" s="435">
        <f t="shared" si="86"/>
        <v>0</v>
      </c>
      <c r="J136" s="435">
        <f t="shared" si="87"/>
        <v>0</v>
      </c>
      <c r="K136" s="435">
        <f t="shared" si="88"/>
        <v>0</v>
      </c>
      <c r="L136" s="435">
        <f t="shared" si="89"/>
        <v>0</v>
      </c>
      <c r="M136" s="435">
        <f t="shared" si="90"/>
        <v>0</v>
      </c>
      <c r="N136" s="435">
        <f t="shared" si="91"/>
        <v>0</v>
      </c>
      <c r="O136" s="435">
        <f t="shared" si="92"/>
        <v>0</v>
      </c>
      <c r="P136" s="435">
        <f t="shared" si="93"/>
        <v>0</v>
      </c>
      <c r="Q136" s="435">
        <f t="shared" si="94"/>
        <v>0</v>
      </c>
      <c r="R136" s="435">
        <f t="shared" si="95"/>
        <v>0</v>
      </c>
      <c r="S136" s="435">
        <f t="shared" si="96"/>
        <v>0</v>
      </c>
      <c r="T136" s="436">
        <f t="shared" si="97"/>
        <v>0</v>
      </c>
      <c r="U136" s="22" t="str">
        <f>CONCATENATE(" ",AC38)</f>
        <v> </v>
      </c>
      <c r="V136" s="160"/>
      <c r="W136" s="81">
        <f>T136*V136</f>
        <v>0</v>
      </c>
      <c r="X136" s="20"/>
      <c r="Y136" s="20"/>
      <c r="Z136" s="20"/>
      <c r="AA136" s="20"/>
      <c r="AB136" s="20"/>
      <c r="AC136" s="426"/>
      <c r="AD136" s="426"/>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20"/>
      <c r="BT136" s="20"/>
      <c r="BU136" s="20"/>
      <c r="BV136" s="20"/>
      <c r="BW136" s="20"/>
      <c r="BX136" s="20"/>
    </row>
    <row r="137" spans="1:76" ht="11.25">
      <c r="A137" s="143">
        <f t="shared" si="78"/>
        <v>0</v>
      </c>
      <c r="B137" s="435">
        <f t="shared" si="79"/>
        <v>0</v>
      </c>
      <c r="C137" s="435">
        <f t="shared" si="80"/>
        <v>0</v>
      </c>
      <c r="D137" s="435">
        <f t="shared" si="81"/>
        <v>0</v>
      </c>
      <c r="E137" s="435">
        <f t="shared" si="82"/>
        <v>0</v>
      </c>
      <c r="F137" s="435">
        <f t="shared" si="83"/>
        <v>0</v>
      </c>
      <c r="G137" s="435">
        <f t="shared" si="84"/>
        <v>0</v>
      </c>
      <c r="H137" s="435">
        <f t="shared" si="85"/>
        <v>0</v>
      </c>
      <c r="I137" s="435">
        <f t="shared" si="86"/>
        <v>0</v>
      </c>
      <c r="J137" s="435">
        <f t="shared" si="87"/>
        <v>0</v>
      </c>
      <c r="K137" s="435">
        <f t="shared" si="88"/>
        <v>0</v>
      </c>
      <c r="L137" s="435">
        <f t="shared" si="89"/>
        <v>0</v>
      </c>
      <c r="M137" s="435">
        <f t="shared" si="90"/>
        <v>0</v>
      </c>
      <c r="N137" s="435">
        <f t="shared" si="91"/>
        <v>0</v>
      </c>
      <c r="O137" s="435">
        <f t="shared" si="92"/>
        <v>0</v>
      </c>
      <c r="P137" s="435">
        <f t="shared" si="93"/>
        <v>0</v>
      </c>
      <c r="Q137" s="435">
        <f t="shared" si="94"/>
        <v>0</v>
      </c>
      <c r="R137" s="435">
        <f t="shared" si="95"/>
        <v>0</v>
      </c>
      <c r="S137" s="435">
        <f t="shared" si="96"/>
        <v>0</v>
      </c>
      <c r="T137" s="436">
        <f t="shared" si="97"/>
        <v>0</v>
      </c>
      <c r="U137" s="22" t="str">
        <f>CONCATENATE(" ",AC39)</f>
        <v> </v>
      </c>
      <c r="V137" s="160"/>
      <c r="W137" s="81">
        <f>T137*V137</f>
        <v>0</v>
      </c>
      <c r="X137" s="20"/>
      <c r="Y137" s="20"/>
      <c r="Z137" s="20"/>
      <c r="AA137" s="20"/>
      <c r="AB137" s="20"/>
      <c r="AC137" s="426"/>
      <c r="AD137" s="426"/>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20"/>
      <c r="BP137" s="20"/>
      <c r="BQ137" s="20"/>
      <c r="BR137" s="20"/>
      <c r="BS137" s="20"/>
      <c r="BT137" s="20"/>
      <c r="BU137" s="20"/>
      <c r="BV137" s="20"/>
      <c r="BW137" s="20"/>
      <c r="BX137" s="20"/>
    </row>
    <row r="138" spans="1:76" ht="11.25">
      <c r="A138" s="143">
        <f t="shared" si="78"/>
        <v>0</v>
      </c>
      <c r="B138" s="435">
        <f t="shared" si="79"/>
        <v>0</v>
      </c>
      <c r="C138" s="435">
        <f t="shared" si="80"/>
        <v>0</v>
      </c>
      <c r="D138" s="435">
        <f t="shared" si="81"/>
        <v>0</v>
      </c>
      <c r="E138" s="435">
        <f t="shared" si="82"/>
        <v>0</v>
      </c>
      <c r="F138" s="435">
        <f t="shared" si="83"/>
        <v>0</v>
      </c>
      <c r="G138" s="435">
        <f t="shared" si="84"/>
        <v>0</v>
      </c>
      <c r="H138" s="435">
        <f t="shared" si="85"/>
        <v>0</v>
      </c>
      <c r="I138" s="435">
        <f t="shared" si="86"/>
        <v>0</v>
      </c>
      <c r="J138" s="435">
        <f t="shared" si="87"/>
        <v>0</v>
      </c>
      <c r="K138" s="435">
        <f t="shared" si="88"/>
        <v>0</v>
      </c>
      <c r="L138" s="435">
        <f t="shared" si="89"/>
        <v>0</v>
      </c>
      <c r="M138" s="435">
        <f t="shared" si="90"/>
        <v>0</v>
      </c>
      <c r="N138" s="435">
        <f t="shared" si="91"/>
        <v>0</v>
      </c>
      <c r="O138" s="435">
        <f t="shared" si="92"/>
        <v>0</v>
      </c>
      <c r="P138" s="435">
        <f t="shared" si="93"/>
        <v>0</v>
      </c>
      <c r="Q138" s="435">
        <f t="shared" si="94"/>
        <v>0</v>
      </c>
      <c r="R138" s="435">
        <f t="shared" si="95"/>
        <v>0</v>
      </c>
      <c r="S138" s="435">
        <f t="shared" si="96"/>
        <v>0</v>
      </c>
      <c r="T138" s="436">
        <f t="shared" si="97"/>
        <v>0</v>
      </c>
      <c r="U138" s="22" t="str">
        <f>CONCATENATE(" ",AC40)</f>
        <v> </v>
      </c>
      <c r="V138" s="160"/>
      <c r="W138" s="81">
        <f>T138*V138</f>
        <v>0</v>
      </c>
      <c r="X138" s="20"/>
      <c r="Y138" s="20"/>
      <c r="Z138" s="20"/>
      <c r="AA138" s="20"/>
      <c r="AB138" s="20"/>
      <c r="AC138" s="426"/>
      <c r="AD138" s="426"/>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c r="BM138" s="20"/>
      <c r="BN138" s="20"/>
      <c r="BO138" s="20"/>
      <c r="BP138" s="20"/>
      <c r="BQ138" s="20"/>
      <c r="BR138" s="20"/>
      <c r="BS138" s="20"/>
      <c r="BT138" s="20"/>
      <c r="BU138" s="20"/>
      <c r="BV138" s="20"/>
      <c r="BW138" s="20"/>
      <c r="BX138" s="20"/>
    </row>
    <row r="139" spans="1:76" ht="11.25">
      <c r="A139" s="143">
        <f t="shared" si="78"/>
        <v>0</v>
      </c>
      <c r="B139" s="435">
        <f t="shared" si="79"/>
        <v>0</v>
      </c>
      <c r="C139" s="435">
        <f t="shared" si="80"/>
        <v>0</v>
      </c>
      <c r="D139" s="435">
        <f t="shared" si="81"/>
        <v>0</v>
      </c>
      <c r="E139" s="435">
        <f t="shared" si="82"/>
        <v>0</v>
      </c>
      <c r="F139" s="435">
        <f t="shared" si="83"/>
        <v>0</v>
      </c>
      <c r="G139" s="435">
        <f t="shared" si="84"/>
        <v>0</v>
      </c>
      <c r="H139" s="435">
        <f t="shared" si="85"/>
        <v>0</v>
      </c>
      <c r="I139" s="435">
        <f t="shared" si="86"/>
        <v>0</v>
      </c>
      <c r="J139" s="435">
        <f t="shared" si="87"/>
        <v>0</v>
      </c>
      <c r="K139" s="435">
        <f t="shared" si="88"/>
        <v>0</v>
      </c>
      <c r="L139" s="435">
        <f t="shared" si="89"/>
        <v>0</v>
      </c>
      <c r="M139" s="435">
        <f t="shared" si="90"/>
        <v>0</v>
      </c>
      <c r="N139" s="435">
        <f t="shared" si="91"/>
        <v>0</v>
      </c>
      <c r="O139" s="435">
        <f t="shared" si="92"/>
        <v>0</v>
      </c>
      <c r="P139" s="435">
        <f t="shared" si="93"/>
        <v>0</v>
      </c>
      <c r="Q139" s="435">
        <f t="shared" si="94"/>
        <v>0</v>
      </c>
      <c r="R139" s="435">
        <f t="shared" si="95"/>
        <v>0</v>
      </c>
      <c r="S139" s="435">
        <f t="shared" si="96"/>
        <v>0</v>
      </c>
      <c r="T139" s="436">
        <f t="shared" si="97"/>
        <v>0</v>
      </c>
      <c r="U139" s="22" t="str">
        <f>CONCATENATE(" ",AC41)</f>
        <v> </v>
      </c>
      <c r="V139" s="160"/>
      <c r="W139" s="81">
        <f>T139*V139</f>
        <v>0</v>
      </c>
      <c r="X139" s="20"/>
      <c r="Y139" s="20"/>
      <c r="Z139" s="20"/>
      <c r="AA139" s="20"/>
      <c r="AB139" s="20"/>
      <c r="AC139" s="426"/>
      <c r="AD139" s="426"/>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c r="BM139" s="20"/>
      <c r="BN139" s="20"/>
      <c r="BO139" s="20"/>
      <c r="BP139" s="20"/>
      <c r="BQ139" s="20"/>
      <c r="BR139" s="20"/>
      <c r="BS139" s="20"/>
      <c r="BT139" s="20"/>
      <c r="BU139" s="20"/>
      <c r="BV139" s="20"/>
      <c r="BW139" s="20"/>
      <c r="BX139" s="20"/>
    </row>
    <row r="140" spans="1:76" ht="11.25">
      <c r="A140" s="143">
        <f t="shared" si="78"/>
        <v>0</v>
      </c>
      <c r="B140" s="435">
        <f t="shared" si="79"/>
        <v>0</v>
      </c>
      <c r="C140" s="435">
        <f t="shared" si="80"/>
        <v>0</v>
      </c>
      <c r="D140" s="435">
        <f t="shared" si="81"/>
        <v>0</v>
      </c>
      <c r="E140" s="435">
        <f t="shared" si="82"/>
        <v>0</v>
      </c>
      <c r="F140" s="435">
        <f t="shared" si="83"/>
        <v>0</v>
      </c>
      <c r="G140" s="435">
        <f t="shared" si="84"/>
        <v>0</v>
      </c>
      <c r="H140" s="435">
        <f t="shared" si="85"/>
        <v>0</v>
      </c>
      <c r="I140" s="435">
        <f t="shared" si="86"/>
        <v>0</v>
      </c>
      <c r="J140" s="435">
        <f t="shared" si="87"/>
        <v>0</v>
      </c>
      <c r="K140" s="435">
        <f t="shared" si="88"/>
        <v>0</v>
      </c>
      <c r="L140" s="435">
        <f t="shared" si="89"/>
        <v>0</v>
      </c>
      <c r="M140" s="435">
        <f t="shared" si="90"/>
        <v>0</v>
      </c>
      <c r="N140" s="435">
        <f t="shared" si="91"/>
        <v>0</v>
      </c>
      <c r="O140" s="435">
        <f t="shared" si="92"/>
        <v>0</v>
      </c>
      <c r="P140" s="435">
        <f t="shared" si="93"/>
        <v>0</v>
      </c>
      <c r="Q140" s="435">
        <f t="shared" si="94"/>
        <v>0</v>
      </c>
      <c r="R140" s="435">
        <f t="shared" si="95"/>
        <v>0</v>
      </c>
      <c r="S140" s="435">
        <f t="shared" si="96"/>
        <v>0</v>
      </c>
      <c r="T140" s="436">
        <f t="shared" si="97"/>
        <v>0</v>
      </c>
      <c r="U140" s="22" t="str">
        <f>CONCATENATE(" ",AC42)</f>
        <v> </v>
      </c>
      <c r="V140" s="160"/>
      <c r="W140" s="81">
        <f>T140*V140</f>
        <v>0</v>
      </c>
      <c r="X140" s="20"/>
      <c r="Y140" s="20"/>
      <c r="Z140" s="20"/>
      <c r="AA140" s="20"/>
      <c r="AB140" s="20"/>
      <c r="AC140" s="426"/>
      <c r="AD140" s="426"/>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c r="BM140" s="20"/>
      <c r="BN140" s="20"/>
      <c r="BO140" s="20"/>
      <c r="BP140" s="20"/>
      <c r="BQ140" s="20"/>
      <c r="BR140" s="20"/>
      <c r="BS140" s="20"/>
      <c r="BT140" s="20"/>
      <c r="BU140" s="20"/>
      <c r="BV140" s="20"/>
      <c r="BW140" s="20"/>
      <c r="BX140" s="20"/>
    </row>
    <row r="141" spans="1:76" ht="11.25">
      <c r="A141" s="143">
        <f t="shared" si="78"/>
        <v>0</v>
      </c>
      <c r="B141" s="435">
        <f t="shared" si="79"/>
        <v>0</v>
      </c>
      <c r="C141" s="435">
        <f t="shared" si="80"/>
        <v>0</v>
      </c>
      <c r="D141" s="435">
        <f t="shared" si="81"/>
        <v>0</v>
      </c>
      <c r="E141" s="435">
        <f t="shared" si="82"/>
        <v>0</v>
      </c>
      <c r="F141" s="435">
        <f t="shared" si="83"/>
        <v>0</v>
      </c>
      <c r="G141" s="435">
        <f t="shared" si="84"/>
        <v>0</v>
      </c>
      <c r="H141" s="435">
        <f t="shared" si="85"/>
        <v>0</v>
      </c>
      <c r="I141" s="435">
        <f t="shared" si="86"/>
        <v>0</v>
      </c>
      <c r="J141" s="435">
        <f t="shared" si="87"/>
        <v>0</v>
      </c>
      <c r="K141" s="435">
        <f t="shared" si="88"/>
        <v>0</v>
      </c>
      <c r="L141" s="435">
        <f t="shared" si="89"/>
        <v>0</v>
      </c>
      <c r="M141" s="435">
        <f t="shared" si="90"/>
        <v>0</v>
      </c>
      <c r="N141" s="435">
        <f t="shared" si="91"/>
        <v>0</v>
      </c>
      <c r="O141" s="435">
        <f t="shared" si="92"/>
        <v>0</v>
      </c>
      <c r="P141" s="435">
        <f t="shared" si="93"/>
        <v>0</v>
      </c>
      <c r="Q141" s="435">
        <f t="shared" si="94"/>
        <v>0</v>
      </c>
      <c r="R141" s="435">
        <f t="shared" si="95"/>
        <v>0</v>
      </c>
      <c r="S141" s="435">
        <f t="shared" si="96"/>
        <v>0</v>
      </c>
      <c r="T141" s="436">
        <f t="shared" si="97"/>
        <v>0</v>
      </c>
      <c r="U141" s="22" t="str">
        <f>CONCATENATE(" ",AC43)</f>
        <v> </v>
      </c>
      <c r="V141" s="160"/>
      <c r="W141" s="81">
        <f>T141*V141</f>
        <v>0</v>
      </c>
      <c r="X141" s="20"/>
      <c r="Y141" s="20"/>
      <c r="Z141" s="20"/>
      <c r="AA141" s="20"/>
      <c r="AB141" s="20"/>
      <c r="AC141" s="426"/>
      <c r="AD141" s="426"/>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c r="BM141" s="20"/>
      <c r="BN141" s="20"/>
      <c r="BO141" s="20"/>
      <c r="BP141" s="20"/>
      <c r="BQ141" s="20"/>
      <c r="BR141" s="20"/>
      <c r="BS141" s="20"/>
      <c r="BT141" s="20"/>
      <c r="BU141" s="20"/>
      <c r="BV141" s="20"/>
      <c r="BW141" s="20"/>
      <c r="BX141" s="20"/>
    </row>
    <row r="142" spans="1:76" ht="11.25">
      <c r="A142" s="143">
        <f t="shared" si="78"/>
        <v>0</v>
      </c>
      <c r="B142" s="435">
        <f t="shared" si="79"/>
        <v>0</v>
      </c>
      <c r="C142" s="435">
        <f t="shared" si="80"/>
        <v>0</v>
      </c>
      <c r="D142" s="435">
        <f t="shared" si="81"/>
        <v>0</v>
      </c>
      <c r="E142" s="435">
        <f t="shared" si="82"/>
        <v>0</v>
      </c>
      <c r="F142" s="435">
        <f t="shared" si="83"/>
        <v>0</v>
      </c>
      <c r="G142" s="435">
        <f t="shared" si="84"/>
        <v>0</v>
      </c>
      <c r="H142" s="435">
        <f t="shared" si="85"/>
        <v>0</v>
      </c>
      <c r="I142" s="435">
        <f t="shared" si="86"/>
        <v>0</v>
      </c>
      <c r="J142" s="435">
        <f t="shared" si="87"/>
        <v>0</v>
      </c>
      <c r="K142" s="435">
        <f t="shared" si="88"/>
        <v>0</v>
      </c>
      <c r="L142" s="435">
        <f t="shared" si="89"/>
        <v>0</v>
      </c>
      <c r="M142" s="435">
        <f t="shared" si="90"/>
        <v>0</v>
      </c>
      <c r="N142" s="435">
        <f t="shared" si="91"/>
        <v>0</v>
      </c>
      <c r="O142" s="435">
        <f t="shared" si="92"/>
        <v>0</v>
      </c>
      <c r="P142" s="435">
        <f t="shared" si="93"/>
        <v>0</v>
      </c>
      <c r="Q142" s="435">
        <f t="shared" si="94"/>
        <v>0</v>
      </c>
      <c r="R142" s="435">
        <f t="shared" si="95"/>
        <v>0</v>
      </c>
      <c r="S142" s="435">
        <f t="shared" si="96"/>
        <v>0</v>
      </c>
      <c r="T142" s="436">
        <f t="shared" si="97"/>
        <v>0</v>
      </c>
      <c r="U142" s="22" t="str">
        <f>CONCATENATE(" ",AC44)</f>
        <v> </v>
      </c>
      <c r="V142" s="160"/>
      <c r="W142" s="81">
        <f>T142*V142</f>
        <v>0</v>
      </c>
      <c r="X142" s="20"/>
      <c r="Y142" s="20"/>
      <c r="Z142" s="20"/>
      <c r="AA142" s="20"/>
      <c r="AB142" s="20"/>
      <c r="AC142" s="426"/>
      <c r="AD142" s="426"/>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c r="BM142" s="20"/>
      <c r="BN142" s="20"/>
      <c r="BO142" s="20"/>
      <c r="BP142" s="20"/>
      <c r="BQ142" s="20"/>
      <c r="BR142" s="20"/>
      <c r="BS142" s="20"/>
      <c r="BT142" s="20"/>
      <c r="BU142" s="20"/>
      <c r="BV142" s="20"/>
      <c r="BW142" s="20"/>
      <c r="BX142" s="20"/>
    </row>
    <row r="143" spans="1:76" ht="11.25">
      <c r="A143" s="143">
        <f t="shared" si="78"/>
        <v>0</v>
      </c>
      <c r="B143" s="435">
        <f t="shared" si="79"/>
        <v>0</v>
      </c>
      <c r="C143" s="435">
        <f t="shared" si="80"/>
        <v>0</v>
      </c>
      <c r="D143" s="435">
        <f t="shared" si="81"/>
        <v>0</v>
      </c>
      <c r="E143" s="435">
        <f t="shared" si="82"/>
        <v>0</v>
      </c>
      <c r="F143" s="435">
        <f t="shared" si="83"/>
        <v>0</v>
      </c>
      <c r="G143" s="435">
        <f t="shared" si="84"/>
        <v>0</v>
      </c>
      <c r="H143" s="435">
        <f t="shared" si="85"/>
        <v>0</v>
      </c>
      <c r="I143" s="435">
        <f t="shared" si="86"/>
        <v>0</v>
      </c>
      <c r="J143" s="435">
        <f t="shared" si="87"/>
        <v>0</v>
      </c>
      <c r="K143" s="435">
        <f t="shared" si="88"/>
        <v>0</v>
      </c>
      <c r="L143" s="435">
        <f t="shared" si="89"/>
        <v>0</v>
      </c>
      <c r="M143" s="435">
        <f t="shared" si="90"/>
        <v>0</v>
      </c>
      <c r="N143" s="435">
        <f t="shared" si="91"/>
        <v>0</v>
      </c>
      <c r="O143" s="435">
        <f t="shared" si="92"/>
        <v>0</v>
      </c>
      <c r="P143" s="435">
        <f t="shared" si="93"/>
        <v>0</v>
      </c>
      <c r="Q143" s="435">
        <f t="shared" si="94"/>
        <v>0</v>
      </c>
      <c r="R143" s="435">
        <f t="shared" si="95"/>
        <v>0</v>
      </c>
      <c r="S143" s="435">
        <f t="shared" si="96"/>
        <v>0</v>
      </c>
      <c r="T143" s="436">
        <f t="shared" si="97"/>
        <v>0</v>
      </c>
      <c r="U143" s="22" t="str">
        <f>CONCATENATE(" ",AC45)</f>
        <v> </v>
      </c>
      <c r="V143" s="481"/>
      <c r="W143" s="81">
        <f>T143*V143</f>
        <v>0</v>
      </c>
      <c r="X143" s="20"/>
      <c r="Y143" s="20"/>
      <c r="Z143" s="20"/>
      <c r="AA143" s="20"/>
      <c r="AB143" s="20"/>
      <c r="AC143" s="426"/>
      <c r="AD143" s="426"/>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c r="BM143" s="20"/>
      <c r="BN143" s="20"/>
      <c r="BO143" s="20"/>
      <c r="BP143" s="20"/>
      <c r="BQ143" s="20"/>
      <c r="BR143" s="20"/>
      <c r="BS143" s="20"/>
      <c r="BT143" s="20"/>
      <c r="BU143" s="20"/>
      <c r="BV143" s="20"/>
      <c r="BW143" s="20"/>
      <c r="BX143" s="20"/>
    </row>
    <row r="144" spans="1:76" ht="11.25">
      <c r="A144" s="436"/>
      <c r="B144" s="436"/>
      <c r="C144" s="436"/>
      <c r="D144" s="436"/>
      <c r="E144" s="436"/>
      <c r="F144" s="436"/>
      <c r="G144" s="436"/>
      <c r="H144" s="436"/>
      <c r="I144" s="436"/>
      <c r="J144" s="436"/>
      <c r="K144" s="436"/>
      <c r="L144" s="436"/>
      <c r="M144" s="436"/>
      <c r="N144" s="436"/>
      <c r="O144" s="436"/>
      <c r="P144" s="436"/>
      <c r="Q144" s="436"/>
      <c r="R144" s="436"/>
      <c r="S144" s="436"/>
      <c r="T144" s="436"/>
      <c r="U144" s="685"/>
      <c r="V144" s="143"/>
      <c r="W144" s="81"/>
      <c r="X144" s="20"/>
      <c r="Y144" s="20"/>
      <c r="Z144" s="20"/>
      <c r="AA144" s="20"/>
      <c r="AB144" s="20"/>
      <c r="AC144" s="426"/>
      <c r="AD144" s="426"/>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c r="BM144" s="20"/>
      <c r="BN144" s="20"/>
      <c r="BO144" s="20"/>
      <c r="BP144" s="20"/>
      <c r="BQ144" s="20"/>
      <c r="BR144" s="20"/>
      <c r="BS144" s="20"/>
      <c r="BT144" s="20"/>
      <c r="BU144" s="20"/>
      <c r="BV144" s="20"/>
      <c r="BW144" s="20"/>
      <c r="BX144" s="20"/>
    </row>
    <row r="145" spans="1:76" ht="11.25">
      <c r="A145" s="143"/>
      <c r="B145" s="143"/>
      <c r="C145" s="21" t="s">
        <v>226</v>
      </c>
      <c r="D145" s="21"/>
      <c r="E145" s="21"/>
      <c r="F145" s="21"/>
      <c r="G145" s="21"/>
      <c r="H145" s="21"/>
      <c r="I145" s="21"/>
      <c r="J145" s="21"/>
      <c r="K145" s="21"/>
      <c r="L145" s="21"/>
      <c r="M145" s="21"/>
      <c r="N145" s="21"/>
      <c r="O145" s="21"/>
      <c r="P145" s="21"/>
      <c r="Q145" s="21"/>
      <c r="R145" s="21"/>
      <c r="S145" s="21"/>
      <c r="T145" s="21"/>
      <c r="U145" s="686"/>
      <c r="V145" s="51" t="s">
        <v>153</v>
      </c>
      <c r="W145" s="78">
        <f>SUM(W102:W143)</f>
        <v>0</v>
      </c>
      <c r="X145" s="20"/>
      <c r="Y145" s="20"/>
      <c r="Z145" s="20"/>
      <c r="AA145" s="20"/>
      <c r="AB145" s="20"/>
      <c r="AC145" s="426"/>
      <c r="AD145" s="426"/>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c r="BM145" s="20"/>
      <c r="BN145" s="20"/>
      <c r="BO145" s="20"/>
      <c r="BP145" s="20"/>
      <c r="BQ145" s="20"/>
      <c r="BR145" s="20"/>
      <c r="BS145" s="20"/>
      <c r="BT145" s="20"/>
      <c r="BU145" s="20"/>
      <c r="BV145" s="20"/>
      <c r="BW145" s="20"/>
      <c r="BX145" s="20"/>
    </row>
    <row r="146" spans="1:75" ht="11.25">
      <c r="A146" s="436"/>
      <c r="B146" s="436"/>
      <c r="C146" s="436"/>
      <c r="D146" s="436"/>
      <c r="E146" s="436"/>
      <c r="F146" s="436"/>
      <c r="G146" s="436"/>
      <c r="H146" s="436"/>
      <c r="I146" s="436"/>
      <c r="J146" s="436"/>
      <c r="K146" s="436"/>
      <c r="L146" s="436"/>
      <c r="M146" s="436"/>
      <c r="N146" s="436"/>
      <c r="O146" s="436"/>
      <c r="P146" s="436"/>
      <c r="Q146" s="436"/>
      <c r="R146" s="436"/>
      <c r="S146" s="436"/>
      <c r="T146" s="436"/>
      <c r="U146" s="687"/>
      <c r="V146" s="81"/>
      <c r="W146" s="20"/>
      <c r="X146" s="20"/>
      <c r="Y146" s="20"/>
      <c r="Z146" s="20"/>
      <c r="AA146" s="20"/>
      <c r="AB146" s="426"/>
      <c r="AC146" s="426"/>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20"/>
      <c r="BS146" s="20"/>
      <c r="BT146" s="20"/>
      <c r="BU146" s="20"/>
      <c r="BV146" s="20"/>
      <c r="BW146" s="20"/>
    </row>
    <row r="147" spans="1:75" ht="11.25">
      <c r="A147" s="572" t="s">
        <v>189</v>
      </c>
      <c r="B147" s="572"/>
      <c r="C147" s="572"/>
      <c r="D147" s="26"/>
      <c r="E147" s="26"/>
      <c r="F147" s="26"/>
      <c r="G147" s="26"/>
      <c r="H147" s="26"/>
      <c r="I147" s="26"/>
      <c r="J147" s="26"/>
      <c r="K147" s="26"/>
      <c r="L147" s="26"/>
      <c r="M147" s="26"/>
      <c r="N147" s="26"/>
      <c r="O147" s="26"/>
      <c r="P147" s="26"/>
      <c r="Q147" s="26"/>
      <c r="R147" s="26"/>
      <c r="S147" s="26"/>
      <c r="T147" s="26"/>
      <c r="U147" s="26"/>
      <c r="V147" s="26"/>
      <c r="W147" s="26"/>
      <c r="X147" s="26"/>
      <c r="Y147" s="20"/>
      <c r="Z147" s="20"/>
      <c r="AA147" s="20"/>
      <c r="AB147" s="426"/>
      <c r="AC147" s="426"/>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c r="BM147" s="20"/>
      <c r="BN147" s="20"/>
      <c r="BO147" s="20"/>
      <c r="BP147" s="20"/>
      <c r="BQ147" s="20"/>
      <c r="BR147" s="20"/>
      <c r="BS147" s="20"/>
      <c r="BT147" s="20"/>
      <c r="BU147" s="20"/>
      <c r="BV147" s="20"/>
      <c r="BW147" s="20"/>
    </row>
    <row r="148" spans="1:75" ht="11.25">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0"/>
      <c r="Z148" s="20"/>
      <c r="AA148" s="20"/>
      <c r="AB148" s="426"/>
      <c r="AC148" s="426"/>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c r="BM148" s="20"/>
      <c r="BN148" s="20"/>
      <c r="BO148" s="20"/>
      <c r="BP148" s="20"/>
      <c r="BQ148" s="20"/>
      <c r="BR148" s="20"/>
      <c r="BS148" s="20"/>
      <c r="BT148" s="20"/>
      <c r="BU148" s="20"/>
      <c r="BV148" s="20"/>
      <c r="BW148" s="20"/>
    </row>
    <row r="149" spans="1:75" ht="11.25">
      <c r="A149" s="51" t="s">
        <v>173</v>
      </c>
      <c r="B149" s="28"/>
      <c r="C149" s="607" t="s">
        <v>174</v>
      </c>
      <c r="D149" s="607"/>
      <c r="E149" s="607" t="s">
        <v>175</v>
      </c>
      <c r="F149" s="607"/>
      <c r="G149" s="610" t="s">
        <v>180</v>
      </c>
      <c r="H149" s="610"/>
      <c r="I149" s="610" t="s">
        <v>176</v>
      </c>
      <c r="J149" s="610"/>
      <c r="K149" s="28"/>
      <c r="L149" s="610" t="s">
        <v>182</v>
      </c>
      <c r="M149" s="610"/>
      <c r="N149" s="28"/>
      <c r="O149" s="610"/>
      <c r="P149" s="610"/>
      <c r="Q149" s="28"/>
      <c r="R149" s="28"/>
      <c r="S149" s="28"/>
      <c r="T149" s="28"/>
      <c r="U149" s="28"/>
      <c r="V149" s="28"/>
      <c r="W149" s="28"/>
      <c r="X149" s="28"/>
      <c r="Y149" s="20"/>
      <c r="Z149" s="20"/>
      <c r="AA149" s="20"/>
      <c r="AB149" s="426"/>
      <c r="AC149" s="426"/>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c r="BM149" s="20"/>
      <c r="BN149" s="20"/>
      <c r="BO149" s="20"/>
      <c r="BP149" s="20"/>
      <c r="BQ149" s="20"/>
      <c r="BR149" s="20"/>
      <c r="BS149" s="20"/>
      <c r="BT149" s="20"/>
      <c r="BU149" s="20"/>
      <c r="BV149" s="20"/>
      <c r="BW149" s="20"/>
    </row>
    <row r="150" spans="1:75" ht="11.25">
      <c r="A150" s="41" t="str">
        <f>AE3</f>
        <v>Traktorbom</v>
      </c>
      <c r="B150" s="41"/>
      <c r="C150" s="573"/>
      <c r="D150" s="574"/>
      <c r="E150" s="571"/>
      <c r="F150" s="563"/>
      <c r="G150" s="608">
        <f>C150*E150</f>
        <v>0</v>
      </c>
      <c r="H150" s="609"/>
      <c r="I150" s="611">
        <f>BW3</f>
        <v>0</v>
      </c>
      <c r="J150" s="611"/>
      <c r="K150" s="41"/>
      <c r="L150" s="613">
        <f>G150*I150</f>
        <v>0</v>
      </c>
      <c r="M150" s="613"/>
      <c r="N150" s="41"/>
      <c r="O150" s="614"/>
      <c r="P150" s="614"/>
      <c r="Q150" s="41"/>
      <c r="R150" s="41"/>
      <c r="S150" s="41"/>
      <c r="T150" s="41"/>
      <c r="U150" s="41"/>
      <c r="V150" s="41"/>
      <c r="W150" s="41"/>
      <c r="X150" s="41"/>
      <c r="Y150" s="20"/>
      <c r="Z150" s="20"/>
      <c r="AA150" s="20"/>
      <c r="AB150" s="426"/>
      <c r="AC150" s="426"/>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c r="BM150" s="20"/>
      <c r="BN150" s="20"/>
      <c r="BO150" s="20"/>
      <c r="BP150" s="20"/>
      <c r="BQ150" s="20"/>
      <c r="BR150" s="20"/>
      <c r="BS150" s="20"/>
      <c r="BT150" s="20"/>
      <c r="BU150" s="20"/>
      <c r="BV150" s="20"/>
      <c r="BW150" s="20"/>
    </row>
    <row r="151" spans="1:75" ht="11.25">
      <c r="A151" s="41" t="str">
        <f aca="true" t="shared" si="98" ref="A151:A167">AE4</f>
        <v>ATV bomsprøjte</v>
      </c>
      <c r="B151" s="41"/>
      <c r="C151" s="567"/>
      <c r="D151" s="568"/>
      <c r="E151" s="564"/>
      <c r="F151" s="565"/>
      <c r="G151" s="608">
        <f aca="true" t="shared" si="99" ref="G151:G167">C151*E151</f>
        <v>0</v>
      </c>
      <c r="H151" s="609"/>
      <c r="I151" s="611">
        <f aca="true" t="shared" si="100" ref="I151:I167">BW4</f>
        <v>0</v>
      </c>
      <c r="J151" s="611"/>
      <c r="K151" s="41"/>
      <c r="L151" s="613">
        <f aca="true" t="shared" si="101" ref="L151:L167">G151*I151</f>
        <v>0</v>
      </c>
      <c r="M151" s="613"/>
      <c r="N151" s="41"/>
      <c r="O151" s="614"/>
      <c r="P151" s="614"/>
      <c r="Q151" s="41"/>
      <c r="R151" s="41"/>
      <c r="S151" s="41"/>
      <c r="T151" s="41"/>
      <c r="U151" s="41"/>
      <c r="V151" s="41"/>
      <c r="W151" s="41"/>
      <c r="X151" s="41"/>
      <c r="Y151" s="20"/>
      <c r="Z151" s="20"/>
      <c r="AA151" s="20"/>
      <c r="AB151" s="426"/>
      <c r="AC151" s="426"/>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c r="BM151" s="20"/>
      <c r="BN151" s="20"/>
      <c r="BO151" s="20"/>
      <c r="BP151" s="20"/>
      <c r="BQ151" s="20"/>
      <c r="BR151" s="20"/>
      <c r="BS151" s="20"/>
      <c r="BT151" s="20"/>
      <c r="BU151" s="20"/>
      <c r="BV151" s="20"/>
      <c r="BW151" s="20"/>
    </row>
    <row r="152" spans="1:75" ht="11.25">
      <c r="A152" s="41" t="str">
        <f t="shared" si="98"/>
        <v>Rygsprøjte</v>
      </c>
      <c r="B152" s="41"/>
      <c r="C152" s="567"/>
      <c r="D152" s="568"/>
      <c r="E152" s="564"/>
      <c r="F152" s="565"/>
      <c r="G152" s="608">
        <f t="shared" si="99"/>
        <v>0</v>
      </c>
      <c r="H152" s="609"/>
      <c r="I152" s="611">
        <f t="shared" si="100"/>
        <v>0</v>
      </c>
      <c r="J152" s="611"/>
      <c r="K152" s="41"/>
      <c r="L152" s="613">
        <f t="shared" si="101"/>
        <v>0</v>
      </c>
      <c r="M152" s="613"/>
      <c r="N152" s="41"/>
      <c r="O152" s="614"/>
      <c r="P152" s="614"/>
      <c r="Q152" s="41"/>
      <c r="R152" s="41"/>
      <c r="S152" s="41"/>
      <c r="T152" s="41"/>
      <c r="U152" s="41"/>
      <c r="V152" s="41"/>
      <c r="W152" s="41"/>
      <c r="X152" s="41"/>
      <c r="Y152" s="20"/>
      <c r="Z152" s="20"/>
      <c r="AA152" s="20"/>
      <c r="AB152" s="426"/>
      <c r="AC152" s="426"/>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c r="BM152" s="20"/>
      <c r="BN152" s="20"/>
      <c r="BO152" s="20"/>
      <c r="BP152" s="20"/>
      <c r="BQ152" s="20"/>
      <c r="BR152" s="20"/>
      <c r="BS152" s="20"/>
      <c r="BT152" s="20"/>
      <c r="BU152" s="20"/>
      <c r="BV152" s="20"/>
      <c r="BW152" s="20"/>
    </row>
    <row r="153" spans="1:75" ht="11.25">
      <c r="A153" s="41" t="str">
        <f t="shared" si="98"/>
        <v>Herbi CDA</v>
      </c>
      <c r="B153" s="41"/>
      <c r="C153" s="567"/>
      <c r="D153" s="568"/>
      <c r="E153" s="564"/>
      <c r="F153" s="565"/>
      <c r="G153" s="608">
        <f t="shared" si="99"/>
        <v>0</v>
      </c>
      <c r="H153" s="609"/>
      <c r="I153" s="611">
        <f t="shared" si="100"/>
        <v>0</v>
      </c>
      <c r="J153" s="611"/>
      <c r="K153" s="41"/>
      <c r="L153" s="613">
        <f t="shared" si="101"/>
        <v>0</v>
      </c>
      <c r="M153" s="613"/>
      <c r="N153" s="41"/>
      <c r="O153" s="614"/>
      <c r="P153" s="614"/>
      <c r="Q153" s="41"/>
      <c r="R153" s="41"/>
      <c r="S153" s="41"/>
      <c r="T153" s="41"/>
      <c r="U153" s="41"/>
      <c r="V153" s="41"/>
      <c r="W153" s="41"/>
      <c r="X153" s="41"/>
      <c r="Y153" s="20"/>
      <c r="Z153" s="20"/>
      <c r="AA153" s="20"/>
      <c r="AB153" s="426"/>
      <c r="AC153" s="426"/>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c r="BM153" s="20"/>
      <c r="BN153" s="20"/>
      <c r="BO153" s="20"/>
      <c r="BP153" s="20"/>
      <c r="BQ153" s="20"/>
      <c r="BR153" s="20"/>
      <c r="BS153" s="20"/>
      <c r="BT153" s="20"/>
      <c r="BU153" s="20"/>
      <c r="BV153" s="20"/>
      <c r="BW153" s="20"/>
    </row>
    <row r="154" spans="1:75" ht="11.25">
      <c r="A154" s="41" t="str">
        <f t="shared" si="98"/>
        <v>Smøring</v>
      </c>
      <c r="B154" s="41"/>
      <c r="C154" s="567"/>
      <c r="D154" s="568"/>
      <c r="E154" s="564"/>
      <c r="F154" s="565"/>
      <c r="G154" s="608">
        <f t="shared" si="99"/>
        <v>0</v>
      </c>
      <c r="H154" s="609"/>
      <c r="I154" s="611">
        <f t="shared" si="100"/>
        <v>0</v>
      </c>
      <c r="J154" s="611"/>
      <c r="K154" s="41"/>
      <c r="L154" s="613">
        <f t="shared" si="101"/>
        <v>0</v>
      </c>
      <c r="M154" s="613"/>
      <c r="N154" s="41"/>
      <c r="O154" s="614"/>
      <c r="P154" s="614"/>
      <c r="Q154" s="41"/>
      <c r="R154" s="41"/>
      <c r="S154" s="41"/>
      <c r="T154" s="41"/>
      <c r="U154" s="41"/>
      <c r="V154" s="41"/>
      <c r="W154" s="41"/>
      <c r="X154" s="41"/>
      <c r="Y154" s="28"/>
      <c r="Z154" s="28"/>
      <c r="AA154" s="28"/>
      <c r="AB154" s="427"/>
      <c r="AC154" s="427"/>
      <c r="AD154" s="28"/>
      <c r="AE154" s="28"/>
      <c r="AF154" s="28"/>
      <c r="AG154" s="28"/>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0"/>
      <c r="BP154" s="20"/>
      <c r="BQ154" s="20"/>
      <c r="BR154" s="20"/>
      <c r="BS154" s="20"/>
      <c r="BT154" s="20"/>
      <c r="BU154" s="20"/>
      <c r="BV154" s="20"/>
      <c r="BW154" s="20"/>
    </row>
    <row r="155" spans="1:75" ht="11.25">
      <c r="A155" s="41" t="str">
        <f t="shared" si="98"/>
        <v>Pensling</v>
      </c>
      <c r="B155" s="41"/>
      <c r="C155" s="567"/>
      <c r="D155" s="568"/>
      <c r="E155" s="564"/>
      <c r="F155" s="565"/>
      <c r="G155" s="608">
        <f>C155*E155</f>
        <v>0</v>
      </c>
      <c r="H155" s="609"/>
      <c r="I155" s="611">
        <f t="shared" si="100"/>
        <v>0</v>
      </c>
      <c r="J155" s="611"/>
      <c r="K155" s="41"/>
      <c r="L155" s="613">
        <f t="shared" si="101"/>
        <v>0</v>
      </c>
      <c r="M155" s="613"/>
      <c r="N155" s="41"/>
      <c r="O155" s="614"/>
      <c r="P155" s="614"/>
      <c r="Q155" s="41"/>
      <c r="R155" s="41"/>
      <c r="S155" s="41"/>
      <c r="T155" s="41"/>
      <c r="U155" s="41"/>
      <c r="V155" s="41"/>
      <c r="W155" s="41"/>
      <c r="X155" s="41"/>
      <c r="Y155" s="28"/>
      <c r="Z155" s="28"/>
      <c r="AA155" s="28"/>
      <c r="AB155" s="427"/>
      <c r="AC155" s="427"/>
      <c r="AD155" s="28"/>
      <c r="AE155" s="28"/>
      <c r="AF155" s="28"/>
      <c r="AG155" s="28"/>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c r="BM155" s="20"/>
      <c r="BN155" s="20"/>
      <c r="BO155" s="20"/>
      <c r="BP155" s="20"/>
      <c r="BQ155" s="20"/>
      <c r="BR155" s="20"/>
      <c r="BS155" s="20"/>
      <c r="BT155" s="20"/>
      <c r="BU155" s="20"/>
      <c r="BV155" s="20"/>
      <c r="BW155" s="20"/>
    </row>
    <row r="156" spans="1:75" ht="11.25">
      <c r="A156" s="41" t="str">
        <f t="shared" si="98"/>
        <v>Tågesprøjte</v>
      </c>
      <c r="B156" s="41"/>
      <c r="C156" s="567"/>
      <c r="D156" s="568"/>
      <c r="E156" s="564"/>
      <c r="F156" s="565"/>
      <c r="G156" s="608">
        <f>C156*E156</f>
        <v>0</v>
      </c>
      <c r="H156" s="609"/>
      <c r="I156" s="611">
        <f t="shared" si="100"/>
        <v>0</v>
      </c>
      <c r="J156" s="611"/>
      <c r="K156" s="41"/>
      <c r="L156" s="613">
        <f t="shared" si="101"/>
        <v>0</v>
      </c>
      <c r="M156" s="613"/>
      <c r="N156" s="41"/>
      <c r="O156" s="614"/>
      <c r="P156" s="614"/>
      <c r="Q156" s="41"/>
      <c r="R156" s="41"/>
      <c r="S156" s="41"/>
      <c r="T156" s="41"/>
      <c r="U156" s="41"/>
      <c r="V156" s="41"/>
      <c r="W156" s="41"/>
      <c r="X156" s="41"/>
      <c r="Y156" s="28"/>
      <c r="Z156" s="28"/>
      <c r="AA156" s="28"/>
      <c r="AB156" s="427"/>
      <c r="AC156" s="427"/>
      <c r="AD156" s="28"/>
      <c r="AE156" s="28"/>
      <c r="AF156" s="28"/>
      <c r="AG156" s="28"/>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c r="BM156" s="20"/>
      <c r="BN156" s="20"/>
      <c r="BO156" s="20"/>
      <c r="BP156" s="20"/>
      <c r="BQ156" s="20"/>
      <c r="BR156" s="20"/>
      <c r="BS156" s="20"/>
      <c r="BT156" s="20"/>
      <c r="BU156" s="20"/>
      <c r="BV156" s="20"/>
      <c r="BW156" s="20"/>
    </row>
    <row r="157" spans="1:75" ht="11.25">
      <c r="A157" s="41">
        <f t="shared" si="98"/>
        <v>0</v>
      </c>
      <c r="B157" s="41"/>
      <c r="C157" s="567"/>
      <c r="D157" s="568"/>
      <c r="E157" s="564"/>
      <c r="F157" s="565"/>
      <c r="G157" s="608">
        <f t="shared" si="99"/>
        <v>0</v>
      </c>
      <c r="H157" s="609"/>
      <c r="I157" s="611">
        <f t="shared" si="100"/>
        <v>0</v>
      </c>
      <c r="J157" s="611"/>
      <c r="K157" s="41"/>
      <c r="L157" s="613">
        <f t="shared" si="101"/>
        <v>0</v>
      </c>
      <c r="M157" s="613"/>
      <c r="N157" s="41"/>
      <c r="O157" s="614"/>
      <c r="P157" s="614"/>
      <c r="Q157" s="41"/>
      <c r="R157" s="41"/>
      <c r="S157" s="41"/>
      <c r="T157" s="41"/>
      <c r="U157" s="41"/>
      <c r="V157" s="41"/>
      <c r="W157" s="41"/>
      <c r="X157" s="41"/>
      <c r="Y157" s="28"/>
      <c r="Z157" s="28"/>
      <c r="AA157" s="28"/>
      <c r="AB157" s="427"/>
      <c r="AC157" s="427"/>
      <c r="AD157" s="28"/>
      <c r="AE157" s="28"/>
      <c r="AF157" s="28"/>
      <c r="AG157" s="28"/>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20"/>
      <c r="BP157" s="20"/>
      <c r="BQ157" s="20"/>
      <c r="BR157" s="20"/>
      <c r="BS157" s="20"/>
      <c r="BT157" s="20"/>
      <c r="BU157" s="20"/>
      <c r="BV157" s="20"/>
      <c r="BW157" s="20"/>
    </row>
    <row r="158" spans="1:75" ht="11.25">
      <c r="A158" s="41">
        <f t="shared" si="98"/>
        <v>0</v>
      </c>
      <c r="B158" s="41"/>
      <c r="C158" s="567"/>
      <c r="D158" s="568"/>
      <c r="E158" s="564"/>
      <c r="F158" s="565"/>
      <c r="G158" s="608">
        <f t="shared" si="99"/>
        <v>0</v>
      </c>
      <c r="H158" s="609"/>
      <c r="I158" s="611">
        <f t="shared" si="100"/>
        <v>0</v>
      </c>
      <c r="J158" s="611"/>
      <c r="K158" s="41"/>
      <c r="L158" s="613">
        <f t="shared" si="101"/>
        <v>0</v>
      </c>
      <c r="M158" s="613"/>
      <c r="N158" s="41"/>
      <c r="O158" s="614"/>
      <c r="P158" s="614"/>
      <c r="Q158" s="41"/>
      <c r="R158" s="41"/>
      <c r="S158" s="41"/>
      <c r="T158" s="41"/>
      <c r="U158" s="41"/>
      <c r="V158" s="41"/>
      <c r="W158" s="41"/>
      <c r="X158" s="41"/>
      <c r="Y158" s="28"/>
      <c r="Z158" s="28"/>
      <c r="AA158" s="28"/>
      <c r="AB158" s="427"/>
      <c r="AC158" s="427"/>
      <c r="AD158" s="28"/>
      <c r="AE158" s="28"/>
      <c r="AF158" s="28"/>
      <c r="AG158" s="28"/>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c r="BM158" s="20"/>
      <c r="BN158" s="20"/>
      <c r="BO158" s="20"/>
      <c r="BP158" s="20"/>
      <c r="BQ158" s="20"/>
      <c r="BR158" s="20"/>
      <c r="BS158" s="20"/>
      <c r="BT158" s="20"/>
      <c r="BU158" s="20"/>
      <c r="BV158" s="20"/>
      <c r="BW158" s="20"/>
    </row>
    <row r="159" spans="1:75" ht="11.25">
      <c r="A159" s="41">
        <f t="shared" si="98"/>
        <v>0</v>
      </c>
      <c r="B159" s="41"/>
      <c r="C159" s="567"/>
      <c r="D159" s="568"/>
      <c r="E159" s="564"/>
      <c r="F159" s="565"/>
      <c r="G159" s="608">
        <f t="shared" si="99"/>
        <v>0</v>
      </c>
      <c r="H159" s="609"/>
      <c r="I159" s="611">
        <f t="shared" si="100"/>
        <v>0</v>
      </c>
      <c r="J159" s="611"/>
      <c r="K159" s="41"/>
      <c r="L159" s="613">
        <f t="shared" si="101"/>
        <v>0</v>
      </c>
      <c r="M159" s="613"/>
      <c r="N159" s="41"/>
      <c r="O159" s="614"/>
      <c r="P159" s="614"/>
      <c r="Q159" s="41"/>
      <c r="R159" s="41"/>
      <c r="S159" s="41"/>
      <c r="T159" s="41"/>
      <c r="U159" s="41"/>
      <c r="V159" s="41"/>
      <c r="W159" s="41"/>
      <c r="X159" s="41"/>
      <c r="Y159" s="28"/>
      <c r="Z159" s="28"/>
      <c r="AA159" s="28"/>
      <c r="AB159" s="427"/>
      <c r="AC159" s="427"/>
      <c r="AD159" s="28"/>
      <c r="AE159" s="28"/>
      <c r="AF159" s="28"/>
      <c r="AG159" s="28"/>
      <c r="AH159" s="20"/>
      <c r="AI159" s="20"/>
      <c r="AJ159" s="20"/>
      <c r="AK159" s="20"/>
      <c r="AL159" s="20"/>
      <c r="AM159" s="20"/>
      <c r="AN159" s="20"/>
      <c r="AO159" s="20"/>
      <c r="AP159" s="20"/>
      <c r="AQ159" s="20"/>
      <c r="AR159" s="20"/>
      <c r="AS159" s="20"/>
      <c r="AT159" s="20"/>
      <c r="AU159" s="20"/>
      <c r="AV159" s="20"/>
      <c r="AW159" s="20"/>
      <c r="AX159" s="20"/>
      <c r="AY159" s="20"/>
      <c r="AZ159" s="377"/>
      <c r="BA159" s="20"/>
      <c r="BB159" s="20"/>
      <c r="BC159" s="20"/>
      <c r="BD159" s="20"/>
      <c r="BE159" s="20"/>
      <c r="BF159" s="20"/>
      <c r="BG159" s="20"/>
      <c r="BH159" s="20"/>
      <c r="BI159" s="20"/>
      <c r="BJ159" s="20"/>
      <c r="BK159" s="20"/>
      <c r="BL159" s="20"/>
      <c r="BM159" s="20"/>
      <c r="BN159" s="20"/>
      <c r="BO159" s="20"/>
      <c r="BP159" s="20"/>
      <c r="BQ159" s="20"/>
      <c r="BR159" s="20"/>
      <c r="BS159" s="20"/>
      <c r="BT159" s="20"/>
      <c r="BU159" s="20"/>
      <c r="BV159" s="20"/>
      <c r="BW159" s="20"/>
    </row>
    <row r="160" spans="1:75" ht="11.25">
      <c r="A160" s="41">
        <f t="shared" si="98"/>
        <v>0</v>
      </c>
      <c r="B160" s="41"/>
      <c r="C160" s="567"/>
      <c r="D160" s="568"/>
      <c r="E160" s="564"/>
      <c r="F160" s="565"/>
      <c r="G160" s="608">
        <f t="shared" si="99"/>
        <v>0</v>
      </c>
      <c r="H160" s="609"/>
      <c r="I160" s="611">
        <f t="shared" si="100"/>
        <v>0</v>
      </c>
      <c r="J160" s="611"/>
      <c r="K160" s="41"/>
      <c r="L160" s="613">
        <f t="shared" si="101"/>
        <v>0</v>
      </c>
      <c r="M160" s="613"/>
      <c r="N160" s="41"/>
      <c r="O160" s="614"/>
      <c r="P160" s="614"/>
      <c r="Q160" s="41"/>
      <c r="R160" s="41"/>
      <c r="S160" s="41"/>
      <c r="T160" s="41"/>
      <c r="U160" s="41"/>
      <c r="V160" s="41"/>
      <c r="W160" s="41"/>
      <c r="X160" s="41"/>
      <c r="Y160" s="28"/>
      <c r="Z160" s="28"/>
      <c r="AA160" s="28"/>
      <c r="AB160" s="427"/>
      <c r="AC160" s="427"/>
      <c r="AD160" s="28"/>
      <c r="AE160" s="28"/>
      <c r="AF160" s="28"/>
      <c r="AG160" s="28"/>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20"/>
      <c r="BP160" s="20"/>
      <c r="BQ160" s="20"/>
      <c r="BR160" s="20"/>
      <c r="BS160" s="20"/>
      <c r="BT160" s="20"/>
      <c r="BU160" s="20"/>
      <c r="BV160" s="20"/>
      <c r="BW160" s="20"/>
    </row>
    <row r="161" spans="1:75" ht="11.25">
      <c r="A161" s="41">
        <f t="shared" si="98"/>
        <v>0</v>
      </c>
      <c r="B161" s="41"/>
      <c r="C161" s="567"/>
      <c r="D161" s="568"/>
      <c r="E161" s="564"/>
      <c r="F161" s="565"/>
      <c r="G161" s="608">
        <f t="shared" si="99"/>
        <v>0</v>
      </c>
      <c r="H161" s="609"/>
      <c r="I161" s="611">
        <f t="shared" si="100"/>
        <v>0</v>
      </c>
      <c r="J161" s="611"/>
      <c r="K161" s="41"/>
      <c r="L161" s="613">
        <f t="shared" si="101"/>
        <v>0</v>
      </c>
      <c r="M161" s="613"/>
      <c r="N161" s="41"/>
      <c r="O161" s="614"/>
      <c r="P161" s="614"/>
      <c r="Q161" s="41"/>
      <c r="R161" s="41"/>
      <c r="S161" s="41"/>
      <c r="T161" s="41"/>
      <c r="U161" s="41"/>
      <c r="V161" s="41"/>
      <c r="W161" s="41"/>
      <c r="X161" s="41"/>
      <c r="Y161" s="28"/>
      <c r="Z161" s="28"/>
      <c r="AA161" s="28"/>
      <c r="AB161" s="427"/>
      <c r="AC161" s="427"/>
      <c r="AD161" s="28"/>
      <c r="AE161" s="28"/>
      <c r="AF161" s="28"/>
      <c r="AG161" s="28"/>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c r="BM161" s="20"/>
      <c r="BN161" s="20"/>
      <c r="BO161" s="20"/>
      <c r="BP161" s="20"/>
      <c r="BQ161" s="20"/>
      <c r="BR161" s="20"/>
      <c r="BS161" s="20"/>
      <c r="BT161" s="20"/>
      <c r="BU161" s="20"/>
      <c r="BV161" s="20"/>
      <c r="BW161" s="20"/>
    </row>
    <row r="162" spans="1:75" ht="11.25">
      <c r="A162" s="41">
        <f t="shared" si="98"/>
        <v>0</v>
      </c>
      <c r="B162" s="41"/>
      <c r="C162" s="567"/>
      <c r="D162" s="568"/>
      <c r="E162" s="564"/>
      <c r="F162" s="565"/>
      <c r="G162" s="608">
        <f t="shared" si="99"/>
        <v>0</v>
      </c>
      <c r="H162" s="609"/>
      <c r="I162" s="611">
        <f t="shared" si="100"/>
        <v>0</v>
      </c>
      <c r="J162" s="611"/>
      <c r="K162" s="41"/>
      <c r="L162" s="613">
        <f t="shared" si="101"/>
        <v>0</v>
      </c>
      <c r="M162" s="613"/>
      <c r="N162" s="41"/>
      <c r="O162" s="614"/>
      <c r="P162" s="614"/>
      <c r="Q162" s="41"/>
      <c r="R162" s="41"/>
      <c r="S162" s="41"/>
      <c r="T162" s="41"/>
      <c r="U162" s="41"/>
      <c r="V162" s="41"/>
      <c r="W162" s="41"/>
      <c r="X162" s="41"/>
      <c r="Y162" s="28"/>
      <c r="Z162" s="28"/>
      <c r="AA162" s="28"/>
      <c r="AB162" s="427"/>
      <c r="AC162" s="427"/>
      <c r="AD162" s="28"/>
      <c r="AE162" s="28"/>
      <c r="AF162" s="28"/>
      <c r="AG162" s="28"/>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20"/>
      <c r="BP162" s="20"/>
      <c r="BQ162" s="20"/>
      <c r="BR162" s="20"/>
      <c r="BS162" s="20"/>
      <c r="BT162" s="20"/>
      <c r="BU162" s="20"/>
      <c r="BV162" s="20"/>
      <c r="BW162" s="20"/>
    </row>
    <row r="163" spans="1:75" ht="11.25">
      <c r="A163" s="41">
        <f t="shared" si="98"/>
        <v>0</v>
      </c>
      <c r="B163" s="41"/>
      <c r="C163" s="567"/>
      <c r="D163" s="568"/>
      <c r="E163" s="564"/>
      <c r="F163" s="565"/>
      <c r="G163" s="608">
        <f t="shared" si="99"/>
        <v>0</v>
      </c>
      <c r="H163" s="609"/>
      <c r="I163" s="611">
        <f t="shared" si="100"/>
        <v>0</v>
      </c>
      <c r="J163" s="611"/>
      <c r="K163" s="41"/>
      <c r="L163" s="613">
        <f t="shared" si="101"/>
        <v>0</v>
      </c>
      <c r="M163" s="613"/>
      <c r="N163" s="41"/>
      <c r="O163" s="614"/>
      <c r="P163" s="614"/>
      <c r="Q163" s="41"/>
      <c r="R163" s="41"/>
      <c r="S163" s="41"/>
      <c r="T163" s="41"/>
      <c r="U163" s="41"/>
      <c r="V163" s="41"/>
      <c r="W163" s="41"/>
      <c r="X163" s="41"/>
      <c r="Y163" s="28"/>
      <c r="Z163" s="28"/>
      <c r="AA163" s="28"/>
      <c r="AB163" s="427"/>
      <c r="AC163" s="427"/>
      <c r="AD163" s="28"/>
      <c r="AE163" s="28"/>
      <c r="AF163" s="28"/>
      <c r="AG163" s="28"/>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c r="BM163" s="20"/>
      <c r="BN163" s="20"/>
      <c r="BO163" s="20"/>
      <c r="BP163" s="20"/>
      <c r="BQ163" s="20"/>
      <c r="BR163" s="20"/>
      <c r="BS163" s="20"/>
      <c r="BT163" s="20"/>
      <c r="BU163" s="20"/>
      <c r="BV163" s="20"/>
      <c r="BW163" s="20"/>
    </row>
    <row r="164" spans="1:75" ht="11.25">
      <c r="A164" s="41">
        <f t="shared" si="98"/>
        <v>0</v>
      </c>
      <c r="B164" s="41"/>
      <c r="C164" s="567"/>
      <c r="D164" s="568"/>
      <c r="E164" s="564"/>
      <c r="F164" s="565"/>
      <c r="G164" s="608">
        <f t="shared" si="99"/>
        <v>0</v>
      </c>
      <c r="H164" s="609"/>
      <c r="I164" s="611">
        <f t="shared" si="100"/>
        <v>0</v>
      </c>
      <c r="J164" s="611"/>
      <c r="K164" s="41"/>
      <c r="L164" s="613">
        <f t="shared" si="101"/>
        <v>0</v>
      </c>
      <c r="M164" s="613"/>
      <c r="N164" s="41"/>
      <c r="O164" s="614"/>
      <c r="P164" s="614"/>
      <c r="Q164" s="41"/>
      <c r="R164" s="41"/>
      <c r="S164" s="41"/>
      <c r="T164" s="41"/>
      <c r="U164" s="41"/>
      <c r="V164" s="41"/>
      <c r="W164" s="41"/>
      <c r="X164" s="41"/>
      <c r="Y164" s="28"/>
      <c r="Z164" s="28"/>
      <c r="AA164" s="28"/>
      <c r="AB164" s="427"/>
      <c r="AC164" s="427"/>
      <c r="AD164" s="28"/>
      <c r="AE164" s="28"/>
      <c r="AF164" s="28"/>
      <c r="AG164" s="28"/>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c r="BM164" s="20"/>
      <c r="BN164" s="20"/>
      <c r="BO164" s="20"/>
      <c r="BP164" s="20"/>
      <c r="BQ164" s="20"/>
      <c r="BR164" s="20"/>
      <c r="BS164" s="20"/>
      <c r="BT164" s="20"/>
      <c r="BU164" s="20"/>
      <c r="BV164" s="20"/>
      <c r="BW164" s="20"/>
    </row>
    <row r="165" spans="1:75" ht="11.25">
      <c r="A165" s="41">
        <f t="shared" si="98"/>
        <v>0</v>
      </c>
      <c r="B165" s="41"/>
      <c r="C165" s="567"/>
      <c r="D165" s="568"/>
      <c r="E165" s="564"/>
      <c r="F165" s="565"/>
      <c r="G165" s="608">
        <f t="shared" si="99"/>
        <v>0</v>
      </c>
      <c r="H165" s="609"/>
      <c r="I165" s="611">
        <f t="shared" si="100"/>
        <v>0</v>
      </c>
      <c r="J165" s="611"/>
      <c r="K165" s="41"/>
      <c r="L165" s="613">
        <f t="shared" si="101"/>
        <v>0</v>
      </c>
      <c r="M165" s="613"/>
      <c r="N165" s="41"/>
      <c r="O165" s="614"/>
      <c r="P165" s="614"/>
      <c r="Q165" s="41"/>
      <c r="R165" s="41"/>
      <c r="S165" s="41"/>
      <c r="T165" s="41"/>
      <c r="U165" s="41"/>
      <c r="V165" s="41"/>
      <c r="W165" s="41"/>
      <c r="X165" s="41"/>
      <c r="Y165" s="28"/>
      <c r="Z165" s="28"/>
      <c r="AA165" s="28"/>
      <c r="AB165" s="427"/>
      <c r="AC165" s="427"/>
      <c r="AD165" s="28"/>
      <c r="AE165" s="28"/>
      <c r="AF165" s="28"/>
      <c r="AG165" s="28"/>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c r="BM165" s="20"/>
      <c r="BN165" s="20"/>
      <c r="BO165" s="20"/>
      <c r="BP165" s="20"/>
      <c r="BQ165" s="20"/>
      <c r="BR165" s="20"/>
      <c r="BS165" s="20"/>
      <c r="BT165" s="20"/>
      <c r="BU165" s="20"/>
      <c r="BV165" s="20"/>
      <c r="BW165" s="20"/>
    </row>
    <row r="166" spans="1:75" ht="11.25">
      <c r="A166" s="41">
        <f t="shared" si="98"/>
        <v>0</v>
      </c>
      <c r="B166" s="41"/>
      <c r="C166" s="567"/>
      <c r="D166" s="568"/>
      <c r="E166" s="564"/>
      <c r="F166" s="565"/>
      <c r="G166" s="608">
        <f t="shared" si="99"/>
        <v>0</v>
      </c>
      <c r="H166" s="609"/>
      <c r="I166" s="611">
        <f t="shared" si="100"/>
        <v>0</v>
      </c>
      <c r="J166" s="611"/>
      <c r="K166" s="41"/>
      <c r="L166" s="613">
        <f t="shared" si="101"/>
        <v>0</v>
      </c>
      <c r="M166" s="613"/>
      <c r="N166" s="41"/>
      <c r="O166" s="614"/>
      <c r="P166" s="614"/>
      <c r="Q166" s="41"/>
      <c r="R166" s="41"/>
      <c r="S166" s="41"/>
      <c r="T166" s="41"/>
      <c r="U166" s="41"/>
      <c r="V166" s="41"/>
      <c r="W166" s="41"/>
      <c r="X166" s="41"/>
      <c r="Y166" s="28"/>
      <c r="Z166" s="28"/>
      <c r="AA166" s="28"/>
      <c r="AB166" s="427"/>
      <c r="AC166" s="427"/>
      <c r="AD166" s="28"/>
      <c r="AE166" s="28"/>
      <c r="AF166" s="28"/>
      <c r="AG166" s="28"/>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20"/>
      <c r="BP166" s="20"/>
      <c r="BQ166" s="20"/>
      <c r="BR166" s="20"/>
      <c r="BS166" s="20"/>
      <c r="BT166" s="20"/>
      <c r="BU166" s="20"/>
      <c r="BV166" s="20"/>
      <c r="BW166" s="20"/>
    </row>
    <row r="167" spans="1:75" ht="11.25">
      <c r="A167" s="41">
        <f t="shared" si="98"/>
        <v>0</v>
      </c>
      <c r="B167" s="41"/>
      <c r="C167" s="569"/>
      <c r="D167" s="570"/>
      <c r="E167" s="566"/>
      <c r="F167" s="606"/>
      <c r="G167" s="608">
        <f t="shared" si="99"/>
        <v>0</v>
      </c>
      <c r="H167" s="609"/>
      <c r="I167" s="611">
        <f t="shared" si="100"/>
        <v>0</v>
      </c>
      <c r="J167" s="611"/>
      <c r="K167" s="41"/>
      <c r="L167" s="613">
        <f t="shared" si="101"/>
        <v>0</v>
      </c>
      <c r="M167" s="613"/>
      <c r="N167" s="41"/>
      <c r="O167" s="614"/>
      <c r="P167" s="614"/>
      <c r="Q167" s="41"/>
      <c r="R167" s="41"/>
      <c r="S167" s="41"/>
      <c r="T167" s="41"/>
      <c r="U167" s="41"/>
      <c r="V167" s="41"/>
      <c r="W167" s="41"/>
      <c r="X167" s="41"/>
      <c r="Y167" s="28"/>
      <c r="Z167" s="28"/>
      <c r="AA167" s="28"/>
      <c r="AB167" s="427"/>
      <c r="AC167" s="427"/>
      <c r="AD167" s="28"/>
      <c r="AE167" s="28"/>
      <c r="AF167" s="28"/>
      <c r="AG167" s="28"/>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c r="BM167" s="20"/>
      <c r="BN167" s="20"/>
      <c r="BO167" s="20"/>
      <c r="BP167" s="20"/>
      <c r="BQ167" s="20"/>
      <c r="BR167" s="20"/>
      <c r="BS167" s="20"/>
      <c r="BT167" s="20"/>
      <c r="BU167" s="20"/>
      <c r="BV167" s="20"/>
      <c r="BW167" s="20"/>
    </row>
    <row r="168" spans="1:75" ht="11.25">
      <c r="A168" s="41"/>
      <c r="B168" s="41"/>
      <c r="C168" s="41"/>
      <c r="D168" s="41"/>
      <c r="E168" s="41"/>
      <c r="F168" s="41"/>
      <c r="G168" s="612"/>
      <c r="H168" s="612"/>
      <c r="I168" s="314"/>
      <c r="J168" s="314"/>
      <c r="K168" s="41"/>
      <c r="L168" s="81"/>
      <c r="M168" s="81"/>
      <c r="N168" s="41"/>
      <c r="O168" s="392"/>
      <c r="P168" s="392"/>
      <c r="Q168" s="41"/>
      <c r="R168" s="41"/>
      <c r="S168" s="41"/>
      <c r="T168" s="41"/>
      <c r="U168" s="41"/>
      <c r="V168" s="41"/>
      <c r="W168" s="35"/>
      <c r="X168" s="35"/>
      <c r="Y168" s="28"/>
      <c r="Z168" s="28"/>
      <c r="AA168" s="28"/>
      <c r="AB168" s="427"/>
      <c r="AC168" s="427"/>
      <c r="AD168" s="28"/>
      <c r="AE168" s="28"/>
      <c r="AF168" s="28"/>
      <c r="AG168" s="28"/>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0"/>
      <c r="BT168" s="20"/>
      <c r="BU168" s="20"/>
      <c r="BV168" s="20"/>
      <c r="BW168" s="20"/>
    </row>
    <row r="169" spans="1:75" ht="11.25">
      <c r="A169" s="391" t="s">
        <v>235</v>
      </c>
      <c r="B169" s="390"/>
      <c r="C169" s="390"/>
      <c r="D169" s="390"/>
      <c r="E169" s="390"/>
      <c r="F169" s="390"/>
      <c r="G169" s="390"/>
      <c r="H169" s="390"/>
      <c r="I169" s="622">
        <f>SUM(I150:J167)</f>
        <v>0</v>
      </c>
      <c r="J169" s="622"/>
      <c r="K169" s="391" t="s">
        <v>190</v>
      </c>
      <c r="L169" s="621">
        <f>SUM(L150:M167)</f>
        <v>0</v>
      </c>
      <c r="M169" s="621"/>
      <c r="N169" s="391" t="s">
        <v>191</v>
      </c>
      <c r="O169" s="623"/>
      <c r="P169" s="623"/>
      <c r="Q169" s="391"/>
      <c r="R169" s="390"/>
      <c r="S169" s="390"/>
      <c r="T169" s="390"/>
      <c r="U169" s="390"/>
      <c r="V169" s="390"/>
      <c r="W169" s="35"/>
      <c r="X169" s="35"/>
      <c r="Y169" s="28"/>
      <c r="Z169" s="28"/>
      <c r="AA169" s="28"/>
      <c r="AB169" s="427"/>
      <c r="AC169" s="427"/>
      <c r="AD169" s="28"/>
      <c r="AE169" s="28"/>
      <c r="AF169" s="28"/>
      <c r="AG169" s="28"/>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c r="BM169" s="20"/>
      <c r="BN169" s="20"/>
      <c r="BO169" s="20"/>
      <c r="BP169" s="20"/>
      <c r="BQ169" s="20"/>
      <c r="BR169" s="20"/>
      <c r="BS169" s="20"/>
      <c r="BT169" s="20"/>
      <c r="BU169" s="20"/>
      <c r="BV169" s="20"/>
      <c r="BW169" s="20"/>
    </row>
    <row r="170" spans="1:75" ht="11.25">
      <c r="A170" s="394" t="s">
        <v>19</v>
      </c>
      <c r="B170" s="20"/>
      <c r="C170" s="20"/>
      <c r="D170" s="20"/>
      <c r="E170" s="20"/>
      <c r="F170" s="20"/>
      <c r="G170" s="20"/>
      <c r="H170" s="20"/>
      <c r="I170" s="20"/>
      <c r="J170" s="20"/>
      <c r="K170" s="20"/>
      <c r="L170" s="620">
        <f>W145</f>
        <v>0</v>
      </c>
      <c r="M170" s="620"/>
      <c r="N170" s="20"/>
      <c r="O170" s="20"/>
      <c r="P170" s="20"/>
      <c r="Q170" s="20"/>
      <c r="R170" s="20"/>
      <c r="S170" s="20"/>
      <c r="T170" s="20"/>
      <c r="U170" s="20"/>
      <c r="V170" s="20"/>
      <c r="W170" s="20"/>
      <c r="X170" s="20"/>
      <c r="Y170" s="28"/>
      <c r="Z170" s="28"/>
      <c r="AA170" s="28"/>
      <c r="AB170" s="427"/>
      <c r="AC170" s="427"/>
      <c r="AD170" s="28"/>
      <c r="AE170" s="28"/>
      <c r="AF170" s="28"/>
      <c r="AG170" s="28"/>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c r="BM170" s="20"/>
      <c r="BN170" s="20"/>
      <c r="BO170" s="20"/>
      <c r="BP170" s="20"/>
      <c r="BQ170" s="20"/>
      <c r="BR170" s="20"/>
      <c r="BS170" s="20"/>
      <c r="BT170" s="20"/>
      <c r="BU170" s="20"/>
      <c r="BV170" s="20"/>
      <c r="BW170" s="20"/>
    </row>
    <row r="171" spans="1:75" ht="11.25">
      <c r="A171" s="20"/>
      <c r="B171" s="20"/>
      <c r="C171" s="20"/>
      <c r="D171" s="20"/>
      <c r="E171" s="20"/>
      <c r="F171" s="20"/>
      <c r="G171" s="20"/>
      <c r="H171" s="20"/>
      <c r="I171" s="20"/>
      <c r="J171" s="20"/>
      <c r="K171" s="20"/>
      <c r="L171" s="621">
        <f>SUM(L169:M170)</f>
        <v>0</v>
      </c>
      <c r="M171" s="621"/>
      <c r="N171" s="391" t="s">
        <v>191</v>
      </c>
      <c r="O171" s="20"/>
      <c r="P171" s="20"/>
      <c r="Q171" s="20"/>
      <c r="R171" s="20"/>
      <c r="S171" s="20"/>
      <c r="T171" s="20"/>
      <c r="U171" s="20"/>
      <c r="V171" s="20"/>
      <c r="W171" s="20"/>
      <c r="X171" s="20"/>
      <c r="Y171" s="28"/>
      <c r="Z171" s="28"/>
      <c r="AA171" s="28"/>
      <c r="AB171" s="427"/>
      <c r="AC171" s="427"/>
      <c r="AD171" s="28"/>
      <c r="AE171" s="28"/>
      <c r="AF171" s="28"/>
      <c r="AG171" s="28"/>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20"/>
      <c r="BR171" s="20"/>
      <c r="BS171" s="20"/>
      <c r="BT171" s="20"/>
      <c r="BU171" s="20"/>
      <c r="BV171" s="20"/>
      <c r="BW171" s="20"/>
    </row>
    <row r="172" spans="1:75" ht="11.25">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8"/>
      <c r="Z172" s="28"/>
      <c r="AA172" s="28"/>
      <c r="AB172" s="427"/>
      <c r="AC172" s="427"/>
      <c r="AD172" s="28"/>
      <c r="AE172" s="28"/>
      <c r="AF172" s="28"/>
      <c r="AG172" s="28"/>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c r="BM172" s="20"/>
      <c r="BN172" s="20"/>
      <c r="BO172" s="20"/>
      <c r="BP172" s="20"/>
      <c r="BQ172" s="20"/>
      <c r="BR172" s="20"/>
      <c r="BS172" s="20"/>
      <c r="BT172" s="20"/>
      <c r="BU172" s="20"/>
      <c r="BV172" s="20"/>
      <c r="BW172" s="20"/>
    </row>
    <row r="173" spans="1:75" ht="11.25">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8"/>
      <c r="Z173" s="28"/>
      <c r="AA173" s="28"/>
      <c r="AB173" s="427"/>
      <c r="AC173" s="427"/>
      <c r="AD173" s="28"/>
      <c r="AE173" s="28"/>
      <c r="AF173" s="28"/>
      <c r="AG173" s="28"/>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c r="BM173" s="20"/>
      <c r="BN173" s="20"/>
      <c r="BO173" s="20"/>
      <c r="BP173" s="20"/>
      <c r="BQ173" s="20"/>
      <c r="BR173" s="20"/>
      <c r="BS173" s="20"/>
      <c r="BT173" s="20"/>
      <c r="BU173" s="20"/>
      <c r="BV173" s="20"/>
      <c r="BW173" s="20"/>
    </row>
    <row r="174" spans="1:75" ht="11.25">
      <c r="A174" s="20"/>
      <c r="B174" s="20"/>
      <c r="C174" s="19" t="s">
        <v>15</v>
      </c>
      <c r="D174" s="19"/>
      <c r="E174" s="19"/>
      <c r="F174" s="20"/>
      <c r="G174" s="82" t="s">
        <v>17</v>
      </c>
      <c r="H174" s="618">
        <f>W145+L169</f>
        <v>0</v>
      </c>
      <c r="I174" s="618"/>
      <c r="J174" s="83" t="s">
        <v>191</v>
      </c>
      <c r="K174" s="83" t="s">
        <v>16</v>
      </c>
      <c r="L174" s="618">
        <f>IF(T5=0,0,H174/T5)</f>
        <v>0</v>
      </c>
      <c r="M174" s="619"/>
      <c r="N174" s="20"/>
      <c r="O174" s="20"/>
      <c r="P174" s="20"/>
      <c r="Q174" s="20"/>
      <c r="R174" s="20"/>
      <c r="S174" s="20"/>
      <c r="T174" s="20"/>
      <c r="U174" s="20"/>
      <c r="V174" s="20"/>
      <c r="W174" s="20"/>
      <c r="X174" s="20"/>
      <c r="Y174" s="28"/>
      <c r="Z174" s="28"/>
      <c r="AA174" s="28"/>
      <c r="AB174" s="427"/>
      <c r="AC174" s="427"/>
      <c r="AD174" s="28"/>
      <c r="AE174" s="28"/>
      <c r="AF174" s="28"/>
      <c r="AG174" s="28"/>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c r="BM174" s="20"/>
      <c r="BN174" s="20"/>
      <c r="BO174" s="20"/>
      <c r="BP174" s="20"/>
      <c r="BQ174" s="20"/>
      <c r="BR174" s="20"/>
      <c r="BS174" s="20"/>
      <c r="BT174" s="20"/>
      <c r="BU174" s="20"/>
      <c r="BV174" s="20"/>
      <c r="BW174" s="20"/>
    </row>
    <row r="175" spans="1:75" ht="11.25">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470"/>
      <c r="Z175" s="470"/>
      <c r="AA175" s="470"/>
      <c r="AB175" s="471"/>
      <c r="AC175" s="471"/>
      <c r="AD175" s="470"/>
      <c r="AE175" s="470"/>
      <c r="AF175" s="470"/>
      <c r="AG175" s="47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c r="BM175" s="20"/>
      <c r="BN175" s="20"/>
      <c r="BO175" s="20"/>
      <c r="BP175" s="20"/>
      <c r="BQ175" s="20"/>
      <c r="BR175" s="20"/>
      <c r="BS175" s="20"/>
      <c r="BT175" s="20"/>
      <c r="BU175" s="20"/>
      <c r="BV175" s="20"/>
      <c r="BW175" s="20"/>
    </row>
    <row r="176" spans="1:75" ht="11.25">
      <c r="A176" s="90" t="s">
        <v>27</v>
      </c>
      <c r="B176" s="26"/>
      <c r="C176" s="26"/>
      <c r="D176" s="26"/>
      <c r="E176" s="92"/>
      <c r="F176" s="26"/>
      <c r="G176" s="26"/>
      <c r="H176" s="26"/>
      <c r="I176" s="26"/>
      <c r="J176" s="26"/>
      <c r="K176" s="26"/>
      <c r="L176" s="26"/>
      <c r="M176" s="26"/>
      <c r="N176" s="26"/>
      <c r="O176" s="388" t="s">
        <v>35</v>
      </c>
      <c r="P176" s="26"/>
      <c r="Q176" s="94" t="s">
        <v>0</v>
      </c>
      <c r="R176" s="389"/>
      <c r="S176" s="389"/>
      <c r="T176" s="26"/>
      <c r="U176" s="288">
        <f ca="1">NOW()</f>
        <v>39591.366705092594</v>
      </c>
      <c r="V176" s="26"/>
      <c r="W176" s="26"/>
      <c r="X176" s="26"/>
      <c r="Y176" s="20"/>
      <c r="Z176" s="20"/>
      <c r="AA176" s="20"/>
      <c r="AB176" s="426"/>
      <c r="AC176" s="426"/>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c r="BM176" s="20"/>
      <c r="BN176" s="20"/>
      <c r="BO176" s="20"/>
      <c r="BP176" s="20"/>
      <c r="BQ176" s="20"/>
      <c r="BR176" s="20"/>
      <c r="BS176" s="20"/>
      <c r="BT176" s="20"/>
      <c r="BU176" s="20"/>
      <c r="BV176" s="20"/>
      <c r="BW176" s="20"/>
    </row>
    <row r="177" spans="1:75" ht="10.5">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426"/>
      <c r="AC177" s="426"/>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c r="BM177" s="20"/>
      <c r="BN177" s="20"/>
      <c r="BO177" s="20"/>
      <c r="BP177" s="20"/>
      <c r="BQ177" s="20"/>
      <c r="BR177" s="20"/>
      <c r="BS177" s="20"/>
      <c r="BT177" s="20"/>
      <c r="BU177" s="20"/>
      <c r="BV177" s="20"/>
      <c r="BW177" s="20"/>
    </row>
    <row r="178" spans="1:75" ht="10.5">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426"/>
      <c r="AC178" s="426"/>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c r="BM178" s="20"/>
      <c r="BN178" s="20"/>
      <c r="BO178" s="20"/>
      <c r="BP178" s="20"/>
      <c r="BQ178" s="20"/>
      <c r="BR178" s="20"/>
      <c r="BS178" s="20"/>
      <c r="BT178" s="20"/>
      <c r="BU178" s="20"/>
      <c r="BV178" s="20"/>
      <c r="BW178" s="20"/>
    </row>
    <row r="179" spans="1:75" ht="10.5">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426"/>
      <c r="AC179" s="426"/>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c r="BM179" s="20"/>
      <c r="BN179" s="20"/>
      <c r="BO179" s="20"/>
      <c r="BP179" s="20"/>
      <c r="BQ179" s="20"/>
      <c r="BR179" s="20"/>
      <c r="BS179" s="20"/>
      <c r="BT179" s="20"/>
      <c r="BU179" s="20"/>
      <c r="BV179" s="20"/>
      <c r="BW179" s="20"/>
    </row>
    <row r="180" spans="1:75" ht="10.5">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426"/>
      <c r="AC180" s="426"/>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c r="BM180" s="20"/>
      <c r="BN180" s="20"/>
      <c r="BO180" s="20"/>
      <c r="BP180" s="20"/>
      <c r="BQ180" s="20"/>
      <c r="BR180" s="20"/>
      <c r="BS180" s="20"/>
      <c r="BT180" s="20"/>
      <c r="BU180" s="20"/>
      <c r="BV180" s="20"/>
      <c r="BW180" s="20"/>
    </row>
    <row r="181" spans="1:75" ht="10.5">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426"/>
      <c r="AC181" s="426"/>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c r="BM181" s="20"/>
      <c r="BN181" s="20"/>
      <c r="BO181" s="20"/>
      <c r="BP181" s="20"/>
      <c r="BQ181" s="20"/>
      <c r="BR181" s="20"/>
      <c r="BS181" s="20"/>
      <c r="BT181" s="20"/>
      <c r="BU181" s="20"/>
      <c r="BV181" s="20"/>
      <c r="BW181" s="20"/>
    </row>
    <row r="182" spans="1:75" ht="10.5">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426"/>
      <c r="AC182" s="426"/>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20"/>
      <c r="BV182" s="20"/>
      <c r="BW182" s="20"/>
    </row>
    <row r="183" spans="1:75" ht="11.25">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8"/>
      <c r="Z183" s="28"/>
      <c r="AA183" s="28"/>
      <c r="AB183" s="427"/>
      <c r="AC183" s="427"/>
      <c r="AD183" s="28"/>
      <c r="AE183" s="28"/>
      <c r="AF183" s="28"/>
      <c r="AG183" s="28"/>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c r="BM183" s="20"/>
      <c r="BN183" s="20"/>
      <c r="BO183" s="20"/>
      <c r="BP183" s="20"/>
      <c r="BQ183" s="20"/>
      <c r="BR183" s="20"/>
      <c r="BS183" s="20"/>
      <c r="BT183" s="20"/>
      <c r="BU183" s="20"/>
      <c r="BV183" s="20"/>
      <c r="BW183" s="20"/>
    </row>
    <row r="184" spans="1:75" ht="10.5">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426"/>
      <c r="AC184" s="426"/>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c r="BM184" s="20"/>
      <c r="BN184" s="20"/>
      <c r="BO184" s="20"/>
      <c r="BP184" s="20"/>
      <c r="BQ184" s="20"/>
      <c r="BR184" s="20"/>
      <c r="BS184" s="20"/>
      <c r="BT184" s="20"/>
      <c r="BU184" s="20"/>
      <c r="BV184" s="20"/>
      <c r="BW184" s="20"/>
    </row>
    <row r="185" spans="1:75" ht="10.5">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426"/>
      <c r="AC185" s="426"/>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c r="BM185" s="20"/>
      <c r="BN185" s="20"/>
      <c r="BO185" s="20"/>
      <c r="BP185" s="20"/>
      <c r="BQ185" s="20"/>
      <c r="BR185" s="20"/>
      <c r="BS185" s="20"/>
      <c r="BT185" s="20"/>
      <c r="BU185" s="20"/>
      <c r="BV185" s="20"/>
      <c r="BW185" s="20"/>
    </row>
    <row r="186" spans="1:75" ht="10.5">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426"/>
      <c r="AC186" s="426"/>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c r="BM186" s="20"/>
      <c r="BN186" s="20"/>
      <c r="BO186" s="20"/>
      <c r="BP186" s="20"/>
      <c r="BQ186" s="20"/>
      <c r="BR186" s="20"/>
      <c r="BS186" s="20"/>
      <c r="BT186" s="20"/>
      <c r="BU186" s="20"/>
      <c r="BV186" s="20"/>
      <c r="BW186" s="20"/>
    </row>
    <row r="187" spans="1:75" ht="10.5">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426"/>
      <c r="AC187" s="426"/>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c r="BM187" s="20"/>
      <c r="BN187" s="20"/>
      <c r="BO187" s="20"/>
      <c r="BP187" s="20"/>
      <c r="BQ187" s="20"/>
      <c r="BR187" s="20"/>
      <c r="BS187" s="20"/>
      <c r="BT187" s="20"/>
      <c r="BU187" s="20"/>
      <c r="BV187" s="20"/>
      <c r="BW187" s="20"/>
    </row>
    <row r="188" spans="1:75" ht="10.5">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426"/>
      <c r="AC188" s="426"/>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c r="BM188" s="20"/>
      <c r="BN188" s="20"/>
      <c r="BO188" s="20"/>
      <c r="BP188" s="20"/>
      <c r="BQ188" s="20"/>
      <c r="BR188" s="20"/>
      <c r="BS188" s="20"/>
      <c r="BT188" s="20"/>
      <c r="BU188" s="20"/>
      <c r="BV188" s="20"/>
      <c r="BW188" s="20"/>
    </row>
    <row r="189" spans="1:75" ht="10.5">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426"/>
      <c r="AC189" s="426"/>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c r="BM189" s="20"/>
      <c r="BN189" s="20"/>
      <c r="BO189" s="20"/>
      <c r="BP189" s="20"/>
      <c r="BQ189" s="20"/>
      <c r="BR189" s="20"/>
      <c r="BS189" s="20"/>
      <c r="BT189" s="20"/>
      <c r="BU189" s="20"/>
      <c r="BV189" s="20"/>
      <c r="BW189" s="20"/>
    </row>
    <row r="190" spans="1:75" ht="10.5">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426"/>
      <c r="AC190" s="426"/>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c r="BL190" s="20"/>
      <c r="BM190" s="20"/>
      <c r="BN190" s="20"/>
      <c r="BO190" s="20"/>
      <c r="BP190" s="20"/>
      <c r="BQ190" s="20"/>
      <c r="BR190" s="20"/>
      <c r="BS190" s="20"/>
      <c r="BT190" s="20"/>
      <c r="BU190" s="20"/>
      <c r="BV190" s="20"/>
      <c r="BW190" s="20"/>
    </row>
    <row r="191" spans="1:75" ht="10.5">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426"/>
      <c r="AC191" s="426"/>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c r="BL191" s="20"/>
      <c r="BM191" s="20"/>
      <c r="BN191" s="20"/>
      <c r="BO191" s="20"/>
      <c r="BP191" s="20"/>
      <c r="BQ191" s="20"/>
      <c r="BR191" s="20"/>
      <c r="BS191" s="20"/>
      <c r="BT191" s="20"/>
      <c r="BU191" s="20"/>
      <c r="BV191" s="20"/>
      <c r="BW191" s="20"/>
    </row>
    <row r="192" spans="1:75" ht="10.5">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426"/>
      <c r="AC192" s="426"/>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c r="BM192" s="20"/>
      <c r="BN192" s="20"/>
      <c r="BO192" s="20"/>
      <c r="BP192" s="20"/>
      <c r="BQ192" s="20"/>
      <c r="BR192" s="20"/>
      <c r="BS192" s="20"/>
      <c r="BT192" s="20"/>
      <c r="BU192" s="20"/>
      <c r="BV192" s="20"/>
      <c r="BW192" s="20"/>
    </row>
    <row r="193" spans="1:75" ht="10.5">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426"/>
      <c r="AC193" s="426"/>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c r="BM193" s="20"/>
      <c r="BN193" s="20"/>
      <c r="BO193" s="20"/>
      <c r="BP193" s="20"/>
      <c r="BQ193" s="20"/>
      <c r="BR193" s="20"/>
      <c r="BS193" s="20"/>
      <c r="BT193" s="20"/>
      <c r="BU193" s="20"/>
      <c r="BV193" s="20"/>
      <c r="BW193" s="20"/>
    </row>
    <row r="194" spans="1:75" ht="10.5">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426"/>
      <c r="AC194" s="426"/>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c r="BM194" s="20"/>
      <c r="BN194" s="20"/>
      <c r="BO194" s="20"/>
      <c r="BP194" s="20"/>
      <c r="BQ194" s="20"/>
      <c r="BR194" s="20"/>
      <c r="BS194" s="20"/>
      <c r="BT194" s="20"/>
      <c r="BU194" s="20"/>
      <c r="BV194" s="20"/>
      <c r="BW194" s="20"/>
    </row>
    <row r="195" spans="1:75" ht="10.5">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426"/>
      <c r="AC195" s="426"/>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c r="BM195" s="20"/>
      <c r="BN195" s="20"/>
      <c r="BO195" s="20"/>
      <c r="BP195" s="20"/>
      <c r="BQ195" s="20"/>
      <c r="BR195" s="20"/>
      <c r="BS195" s="20"/>
      <c r="BT195" s="20"/>
      <c r="BU195" s="20"/>
      <c r="BV195" s="20"/>
      <c r="BW195" s="20"/>
    </row>
    <row r="196" spans="1:75" ht="10.5">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426"/>
      <c r="AC196" s="426"/>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c r="BM196" s="20"/>
      <c r="BN196" s="20"/>
      <c r="BO196" s="20"/>
      <c r="BP196" s="20"/>
      <c r="BQ196" s="20"/>
      <c r="BR196" s="20"/>
      <c r="BS196" s="20"/>
      <c r="BT196" s="20"/>
      <c r="BU196" s="20"/>
      <c r="BV196" s="20"/>
      <c r="BW196" s="20"/>
    </row>
    <row r="197" spans="1:75" ht="10.5">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426"/>
      <c r="AC197" s="426"/>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c r="BM197" s="20"/>
      <c r="BN197" s="20"/>
      <c r="BO197" s="20"/>
      <c r="BP197" s="20"/>
      <c r="BQ197" s="20"/>
      <c r="BR197" s="20"/>
      <c r="BS197" s="20"/>
      <c r="BT197" s="20"/>
      <c r="BU197" s="20"/>
      <c r="BV197" s="20"/>
      <c r="BW197" s="20"/>
    </row>
    <row r="198" spans="1:75" ht="10.5">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426"/>
      <c r="AC198" s="426"/>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c r="BM198" s="20"/>
      <c r="BN198" s="20"/>
      <c r="BO198" s="20"/>
      <c r="BP198" s="20"/>
      <c r="BQ198" s="20"/>
      <c r="BR198" s="20"/>
      <c r="BS198" s="20"/>
      <c r="BT198" s="20"/>
      <c r="BU198" s="20"/>
      <c r="BV198" s="20"/>
      <c r="BW198" s="20"/>
    </row>
    <row r="199" spans="25:75" ht="10.5">
      <c r="Y199" s="20"/>
      <c r="Z199" s="20"/>
      <c r="AA199" s="20"/>
      <c r="AB199" s="426"/>
      <c r="AC199" s="426"/>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c r="BM199" s="20"/>
      <c r="BN199" s="20"/>
      <c r="BO199" s="20"/>
      <c r="BP199" s="20"/>
      <c r="BQ199" s="20"/>
      <c r="BR199" s="20"/>
      <c r="BS199" s="20"/>
      <c r="BT199" s="20"/>
      <c r="BU199" s="20"/>
      <c r="BV199" s="20"/>
      <c r="BW199" s="20"/>
    </row>
    <row r="200" spans="25:75" ht="10.5">
      <c r="Y200" s="20"/>
      <c r="Z200" s="20"/>
      <c r="AA200" s="20"/>
      <c r="AB200" s="426"/>
      <c r="AC200" s="426"/>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c r="BM200" s="20"/>
      <c r="BN200" s="20"/>
      <c r="BO200" s="20"/>
      <c r="BP200" s="20"/>
      <c r="BQ200" s="20"/>
      <c r="BR200" s="20"/>
      <c r="BS200" s="20"/>
      <c r="BT200" s="20"/>
      <c r="BU200" s="20"/>
      <c r="BV200" s="20"/>
      <c r="BW200" s="20"/>
    </row>
    <row r="201" spans="25:75" ht="10.5">
      <c r="Y201" s="20"/>
      <c r="Z201" s="20"/>
      <c r="AA201" s="20"/>
      <c r="AB201" s="426"/>
      <c r="AC201" s="426"/>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c r="BM201" s="20"/>
      <c r="BN201" s="20"/>
      <c r="BO201" s="20"/>
      <c r="BP201" s="20"/>
      <c r="BQ201" s="20"/>
      <c r="BR201" s="20"/>
      <c r="BS201" s="20"/>
      <c r="BT201" s="20"/>
      <c r="BU201" s="20"/>
      <c r="BV201" s="20"/>
      <c r="BW201" s="20"/>
    </row>
    <row r="202" spans="25:75" ht="10.5">
      <c r="Y202" s="20"/>
      <c r="Z202" s="20"/>
      <c r="AA202" s="20"/>
      <c r="AB202" s="426"/>
      <c r="AC202" s="426"/>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c r="BM202" s="20"/>
      <c r="BN202" s="20"/>
      <c r="BO202" s="20"/>
      <c r="BP202" s="20"/>
      <c r="BQ202" s="20"/>
      <c r="BR202" s="20"/>
      <c r="BS202" s="20"/>
      <c r="BT202" s="20"/>
      <c r="BU202" s="20"/>
      <c r="BV202" s="20"/>
      <c r="BW202" s="20"/>
    </row>
    <row r="203" spans="25:75" ht="10.5">
      <c r="Y203" s="20"/>
      <c r="Z203" s="20"/>
      <c r="AA203" s="20"/>
      <c r="AB203" s="426"/>
      <c r="AC203" s="426"/>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c r="BM203" s="20"/>
      <c r="BN203" s="20"/>
      <c r="BO203" s="20"/>
      <c r="BP203" s="20"/>
      <c r="BQ203" s="20"/>
      <c r="BR203" s="20"/>
      <c r="BS203" s="20"/>
      <c r="BT203" s="20"/>
      <c r="BU203" s="20"/>
      <c r="BV203" s="20"/>
      <c r="BW203" s="20"/>
    </row>
    <row r="204" spans="28:29" ht="10.5">
      <c r="AB204" s="23"/>
      <c r="AC204" s="23"/>
    </row>
    <row r="205" spans="28:29" ht="10.5">
      <c r="AB205" s="23"/>
      <c r="AC205" s="23"/>
    </row>
  </sheetData>
  <sheetProtection sheet="1" objects="1" scenarios="1"/>
  <mergeCells count="174">
    <mergeCell ref="Y1:AD1"/>
    <mergeCell ref="H174:I174"/>
    <mergeCell ref="L174:M174"/>
    <mergeCell ref="L170:M170"/>
    <mergeCell ref="L171:M171"/>
    <mergeCell ref="O166:P166"/>
    <mergeCell ref="O167:P167"/>
    <mergeCell ref="I169:J169"/>
    <mergeCell ref="L169:M169"/>
    <mergeCell ref="O169:P169"/>
    <mergeCell ref="I167:J167"/>
    <mergeCell ref="I166:J166"/>
    <mergeCell ref="O162:P162"/>
    <mergeCell ref="O163:P163"/>
    <mergeCell ref="O164:P164"/>
    <mergeCell ref="O165:P165"/>
    <mergeCell ref="L165:M165"/>
    <mergeCell ref="L166:M166"/>
    <mergeCell ref="L167:M167"/>
    <mergeCell ref="O150:P150"/>
    <mergeCell ref="O151:P151"/>
    <mergeCell ref="O152:P152"/>
    <mergeCell ref="O153:P153"/>
    <mergeCell ref="O154:P154"/>
    <mergeCell ref="O155:P155"/>
    <mergeCell ref="O156:P156"/>
    <mergeCell ref="O157:P157"/>
    <mergeCell ref="O158:P158"/>
    <mergeCell ref="I163:J163"/>
    <mergeCell ref="I164:J164"/>
    <mergeCell ref="I165:J165"/>
    <mergeCell ref="L162:M162"/>
    <mergeCell ref="L163:M163"/>
    <mergeCell ref="L164:M164"/>
    <mergeCell ref="O159:P159"/>
    <mergeCell ref="O160:P160"/>
    <mergeCell ref="O161:P161"/>
    <mergeCell ref="I150:J150"/>
    <mergeCell ref="I151:J151"/>
    <mergeCell ref="I152:J152"/>
    <mergeCell ref="I153:J153"/>
    <mergeCell ref="I154:J154"/>
    <mergeCell ref="I155:J155"/>
    <mergeCell ref="I156:J156"/>
    <mergeCell ref="L161:M161"/>
    <mergeCell ref="L157:M157"/>
    <mergeCell ref="L158:M158"/>
    <mergeCell ref="L159:M159"/>
    <mergeCell ref="L160:M160"/>
    <mergeCell ref="L149:M149"/>
    <mergeCell ref="O149:P149"/>
    <mergeCell ref="G168:H168"/>
    <mergeCell ref="L150:M150"/>
    <mergeCell ref="L151:M151"/>
    <mergeCell ref="L152:M152"/>
    <mergeCell ref="L153:M153"/>
    <mergeCell ref="L154:M154"/>
    <mergeCell ref="L155:M155"/>
    <mergeCell ref="L156:M156"/>
    <mergeCell ref="G166:H166"/>
    <mergeCell ref="G167:H167"/>
    <mergeCell ref="G149:H149"/>
    <mergeCell ref="I149:J149"/>
    <mergeCell ref="I157:J157"/>
    <mergeCell ref="I158:J158"/>
    <mergeCell ref="I159:J159"/>
    <mergeCell ref="I160:J160"/>
    <mergeCell ref="I161:J161"/>
    <mergeCell ref="I162:J162"/>
    <mergeCell ref="G162:H162"/>
    <mergeCell ref="G163:H163"/>
    <mergeCell ref="G164:H164"/>
    <mergeCell ref="G165:H165"/>
    <mergeCell ref="G158:H158"/>
    <mergeCell ref="G159:H159"/>
    <mergeCell ref="G160:H160"/>
    <mergeCell ref="G161:H161"/>
    <mergeCell ref="G154:H154"/>
    <mergeCell ref="G155:H155"/>
    <mergeCell ref="G156:H156"/>
    <mergeCell ref="G157:H157"/>
    <mergeCell ref="G150:H150"/>
    <mergeCell ref="G151:H151"/>
    <mergeCell ref="G152:H152"/>
    <mergeCell ref="G153:H153"/>
    <mergeCell ref="E166:F166"/>
    <mergeCell ref="E167:F167"/>
    <mergeCell ref="C149:D149"/>
    <mergeCell ref="E149:F149"/>
    <mergeCell ref="E161:F161"/>
    <mergeCell ref="E162:F162"/>
    <mergeCell ref="E163:F163"/>
    <mergeCell ref="E164:F164"/>
    <mergeCell ref="E157:F157"/>
    <mergeCell ref="E158:F158"/>
    <mergeCell ref="E159:F159"/>
    <mergeCell ref="E160:F160"/>
    <mergeCell ref="C165:D165"/>
    <mergeCell ref="C162:D162"/>
    <mergeCell ref="C163:D163"/>
    <mergeCell ref="C164:D164"/>
    <mergeCell ref="E165:F165"/>
    <mergeCell ref="C166:D166"/>
    <mergeCell ref="C167:D167"/>
    <mergeCell ref="E150:F150"/>
    <mergeCell ref="E151:F151"/>
    <mergeCell ref="E152:F152"/>
    <mergeCell ref="E153:F153"/>
    <mergeCell ref="E154:F154"/>
    <mergeCell ref="E155:F155"/>
    <mergeCell ref="E156:F156"/>
    <mergeCell ref="C161:D161"/>
    <mergeCell ref="C157:D157"/>
    <mergeCell ref="C158:D158"/>
    <mergeCell ref="C159:D159"/>
    <mergeCell ref="C160:D160"/>
    <mergeCell ref="C153:D153"/>
    <mergeCell ref="C154:D154"/>
    <mergeCell ref="C155:D155"/>
    <mergeCell ref="C156:D156"/>
    <mergeCell ref="A147:C147"/>
    <mergeCell ref="C150:D150"/>
    <mergeCell ref="C151:D151"/>
    <mergeCell ref="C152:D152"/>
    <mergeCell ref="A99:C99"/>
    <mergeCell ref="N25:S25"/>
    <mergeCell ref="B51:S51"/>
    <mergeCell ref="B3:C3"/>
    <mergeCell ref="D3:I3"/>
    <mergeCell ref="L3:M3"/>
    <mergeCell ref="N3:Q3"/>
    <mergeCell ref="B58:S58"/>
    <mergeCell ref="B59:S59"/>
    <mergeCell ref="B60:S60"/>
    <mergeCell ref="B61:S61"/>
    <mergeCell ref="B62:S62"/>
    <mergeCell ref="B63:S63"/>
    <mergeCell ref="B64:S64"/>
    <mergeCell ref="B65:S65"/>
    <mergeCell ref="B66:S66"/>
    <mergeCell ref="B67:S67"/>
    <mergeCell ref="B68:S68"/>
    <mergeCell ref="B69:S69"/>
    <mergeCell ref="B70:S70"/>
    <mergeCell ref="B71:S71"/>
    <mergeCell ref="B72:S72"/>
    <mergeCell ref="B73:S73"/>
    <mergeCell ref="B74:S74"/>
    <mergeCell ref="B75:S75"/>
    <mergeCell ref="B76:S76"/>
    <mergeCell ref="B77:S77"/>
    <mergeCell ref="B78:S78"/>
    <mergeCell ref="B79:S79"/>
    <mergeCell ref="B80:S80"/>
    <mergeCell ref="B81:S81"/>
    <mergeCell ref="B82:S82"/>
    <mergeCell ref="B83:S83"/>
    <mergeCell ref="B90:S90"/>
    <mergeCell ref="B89:S89"/>
    <mergeCell ref="B91:S91"/>
    <mergeCell ref="B84:S84"/>
    <mergeCell ref="B85:S85"/>
    <mergeCell ref="B86:S86"/>
    <mergeCell ref="B87:S87"/>
    <mergeCell ref="B19:S19"/>
    <mergeCell ref="H2:L2"/>
    <mergeCell ref="B96:S96"/>
    <mergeCell ref="B97:S97"/>
    <mergeCell ref="B92:S92"/>
    <mergeCell ref="B93:S93"/>
    <mergeCell ref="J25:M25"/>
    <mergeCell ref="B94:S94"/>
    <mergeCell ref="B95:S95"/>
    <mergeCell ref="B88:S88"/>
  </mergeCells>
  <conditionalFormatting sqref="B17:S17 B13:S13">
    <cfRule type="expression" priority="1" dxfId="0" stopIfTrue="1">
      <formula>OR(#REF!&gt;0)</formula>
    </cfRule>
  </conditionalFormatting>
  <dataValidations count="4">
    <dataValidation type="list" allowBlank="1" showInputMessage="1" showErrorMessage="1" sqref="B9:S9">
      <formula1>$AF$2:$AF$20</formula1>
    </dataValidation>
    <dataValidation type="list" allowBlank="1" showInputMessage="1" showErrorMessage="1" sqref="B6:S6">
      <formula1>$AG$2:$AG$20</formula1>
    </dataValidation>
    <dataValidation type="list" allowBlank="1" showInputMessage="1" showErrorMessage="1" sqref="B7:S7">
      <formula1>$AH$2:$AH$71</formula1>
    </dataValidation>
    <dataValidation type="list" allowBlank="1" showInputMessage="1" showErrorMessage="1" sqref="B10:S10 B14:S14">
      <formula1>$Y$2:$Y$50</formula1>
    </dataValidation>
  </dataValidations>
  <hyperlinks>
    <hyperlink ref="A10" r:id="rId1" display="Kemikalie"/>
  </hyperlinks>
  <printOptions/>
  <pageMargins left="0.57" right="0.23" top="0.37" bottom="0.37" header="0.24" footer="0.14"/>
  <pageSetup blackAndWhite="1" horizontalDpi="300" verticalDpi="300" orientation="landscape" paperSize="9" scale="73" r:id="rId4"/>
  <headerFooter alignWithMargins="0">
    <oddFooter>&amp;L&amp;A &amp;Z&amp;F&amp;CPROKNUS   © Copyright Truls Wiberg, 2008&amp;R&amp;D &amp;T</oddFooter>
  </headerFooter>
  <rowBreaks count="3" manualBreakCount="3">
    <brk id="55" max="21" man="1"/>
    <brk id="98" max="21" man="1"/>
    <brk id="146" max="21" man="1"/>
  </rowBreaks>
  <legacyDrawing r:id="rId3"/>
</worksheet>
</file>

<file path=xl/worksheets/sheet2.xml><?xml version="1.0" encoding="utf-8"?>
<worksheet xmlns="http://schemas.openxmlformats.org/spreadsheetml/2006/main" xmlns:r="http://schemas.openxmlformats.org/officeDocument/2006/relationships">
  <sheetPr codeName="Ark19"/>
  <dimension ref="A1:BB269"/>
  <sheetViews>
    <sheetView showGridLines="0" showZeros="0" zoomScaleSheetLayoutView="75" workbookViewId="0" topLeftCell="A1">
      <pane ySplit="4" topLeftCell="BM8" activePane="bottomLeft" state="frozen"/>
      <selection pane="topLeft" activeCell="A1" sqref="A1"/>
      <selection pane="bottomLeft" activeCell="A1" sqref="A1"/>
    </sheetView>
  </sheetViews>
  <sheetFormatPr defaultColWidth="9.140625" defaultRowHeight="12.75"/>
  <cols>
    <col min="1" max="1" width="15.00390625" style="23" customWidth="1"/>
    <col min="2" max="2" width="3.00390625" style="23" customWidth="1"/>
    <col min="3" max="3" width="4.00390625" style="23" customWidth="1"/>
    <col min="4" max="21" width="8.28125" style="23" customWidth="1"/>
    <col min="22" max="22" width="6.8515625" style="23" customWidth="1"/>
    <col min="23" max="23" width="8.00390625" style="289" customWidth="1"/>
    <col min="24" max="27" width="8.00390625" style="23" customWidth="1"/>
    <col min="28" max="28" width="2.7109375" style="111" bestFit="1" customWidth="1"/>
    <col min="29" max="29" width="15.140625" style="23" customWidth="1"/>
    <col min="30" max="30" width="8.00390625" style="23" customWidth="1"/>
    <col min="31" max="31" width="9.00390625" style="23" bestFit="1" customWidth="1"/>
    <col min="32" max="32" width="9.00390625" style="23" customWidth="1"/>
    <col min="33" max="33" width="22.57421875" style="23" bestFit="1" customWidth="1"/>
    <col min="34" max="34" width="8.8515625" style="23" customWidth="1"/>
    <col min="35" max="35" width="8.8515625" style="23" bestFit="1" customWidth="1"/>
    <col min="36" max="16384" width="8.00390625" style="23" customWidth="1"/>
  </cols>
  <sheetData>
    <row r="1" spans="1:54" ht="11.25">
      <c r="A1" s="265" t="s">
        <v>48</v>
      </c>
      <c r="B1" s="19"/>
      <c r="C1" s="20"/>
      <c r="D1" s="20"/>
      <c r="E1" s="20"/>
      <c r="F1" s="20"/>
      <c r="G1" s="20"/>
      <c r="H1" s="20"/>
      <c r="I1" s="20"/>
      <c r="J1" s="636" t="s">
        <v>52</v>
      </c>
      <c r="K1" s="636"/>
      <c r="L1" s="20"/>
      <c r="M1" s="636" t="s">
        <v>28</v>
      </c>
      <c r="N1" s="636"/>
      <c r="O1" s="20"/>
      <c r="P1" s="20"/>
      <c r="Q1" s="20"/>
      <c r="R1" s="20"/>
      <c r="S1" s="20"/>
      <c r="T1" s="20"/>
      <c r="U1" s="20"/>
      <c r="V1" s="20"/>
      <c r="W1" s="41"/>
      <c r="X1" s="22"/>
      <c r="Y1" s="22"/>
      <c r="Z1" s="22"/>
      <c r="AA1" s="22"/>
      <c r="AB1" s="22"/>
      <c r="AC1" s="21" t="s">
        <v>69</v>
      </c>
      <c r="AD1" s="21"/>
      <c r="AE1" s="21"/>
      <c r="AF1" s="155" t="s">
        <v>171</v>
      </c>
      <c r="AG1" s="21" t="s">
        <v>56</v>
      </c>
      <c r="AH1" s="21" t="s">
        <v>89</v>
      </c>
      <c r="AI1" s="21" t="s">
        <v>73</v>
      </c>
      <c r="AJ1" s="21" t="s">
        <v>177</v>
      </c>
      <c r="AK1" s="20"/>
      <c r="AL1" s="20"/>
      <c r="AM1" s="20"/>
      <c r="AN1" s="20"/>
      <c r="AO1" s="20"/>
      <c r="AP1" s="20"/>
      <c r="AQ1" s="20"/>
      <c r="AR1" s="20"/>
      <c r="AS1" s="20"/>
      <c r="AT1" s="20"/>
      <c r="AU1" s="20"/>
      <c r="AV1" s="20"/>
      <c r="AW1" s="20"/>
      <c r="AX1" s="20"/>
      <c r="AY1" s="20"/>
      <c r="AZ1" s="20"/>
      <c r="BA1" s="20"/>
      <c r="BB1" s="20"/>
    </row>
    <row r="2" spans="1:54" ht="11.25">
      <c r="A2" s="279" t="s">
        <v>47</v>
      </c>
      <c r="B2" s="24"/>
      <c r="C2" s="25"/>
      <c r="D2" s="27"/>
      <c r="E2" s="27"/>
      <c r="F2" s="27"/>
      <c r="G2" s="27"/>
      <c r="H2" s="27"/>
      <c r="I2" s="27"/>
      <c r="J2" s="581" t="str">
        <f>IF(Q55="","Gødningsplan ikke godkendt!","")</f>
        <v>Gødningsplan ikke godkendt!</v>
      </c>
      <c r="K2" s="581"/>
      <c r="L2" s="581"/>
      <c r="M2" s="581"/>
      <c r="N2" s="581"/>
      <c r="O2" s="27"/>
      <c r="P2" s="27"/>
      <c r="Q2" s="27"/>
      <c r="R2" s="27"/>
      <c r="S2" s="27"/>
      <c r="T2" s="27"/>
      <c r="U2" s="294">
        <f>IF(Q55&lt;&gt;"","Gødningplan godkendt","")</f>
      </c>
      <c r="V2" s="27"/>
      <c r="W2" s="26"/>
      <c r="X2" s="27"/>
      <c r="Y2" s="27"/>
      <c r="Z2" s="22"/>
      <c r="AA2" s="22"/>
      <c r="AB2" s="22"/>
      <c r="AC2" s="373"/>
      <c r="AD2" s="374"/>
      <c r="AE2" s="375"/>
      <c r="AF2" s="376"/>
      <c r="AG2" s="374"/>
      <c r="AH2" s="321"/>
      <c r="AI2" s="274"/>
      <c r="AJ2" s="575"/>
      <c r="AK2" s="547"/>
      <c r="AL2" s="547"/>
      <c r="AM2" s="547"/>
      <c r="AN2" s="547"/>
      <c r="AO2" s="547"/>
      <c r="AP2" s="547"/>
      <c r="AQ2" s="547"/>
      <c r="AR2" s="547"/>
      <c r="AS2" s="547"/>
      <c r="AT2" s="547"/>
      <c r="AU2" s="547"/>
      <c r="AV2" s="547"/>
      <c r="AW2" s="547"/>
      <c r="AX2" s="547"/>
      <c r="AY2" s="547"/>
      <c r="AZ2" s="547"/>
      <c r="BA2" s="547"/>
      <c r="BB2" s="274"/>
    </row>
    <row r="3" spans="1:54" ht="12.75" customHeight="1">
      <c r="A3" s="19"/>
      <c r="B3" s="19"/>
      <c r="C3" s="19"/>
      <c r="D3" s="588"/>
      <c r="E3" s="588"/>
      <c r="F3" s="597"/>
      <c r="G3" s="598"/>
      <c r="H3" s="598"/>
      <c r="I3" s="598"/>
      <c r="J3" s="598"/>
      <c r="K3" s="599"/>
      <c r="L3" s="30" t="s">
        <v>2</v>
      </c>
      <c r="M3" s="6"/>
      <c r="N3" s="588" t="s">
        <v>3</v>
      </c>
      <c r="O3" s="588"/>
      <c r="P3" s="600"/>
      <c r="Q3" s="601"/>
      <c r="R3" s="601"/>
      <c r="S3" s="602"/>
      <c r="T3" s="30" t="s">
        <v>4</v>
      </c>
      <c r="U3" s="298">
        <v>1</v>
      </c>
      <c r="V3" s="31"/>
      <c r="W3" s="41"/>
      <c r="X3" s="22"/>
      <c r="Y3" s="22"/>
      <c r="Z3" s="22"/>
      <c r="AA3" s="22"/>
      <c r="AB3" s="267">
        <v>1</v>
      </c>
      <c r="AC3" s="281" t="s">
        <v>240</v>
      </c>
      <c r="AD3" s="282">
        <v>140315</v>
      </c>
      <c r="AE3" s="283" t="s">
        <v>250</v>
      </c>
      <c r="AF3" s="536">
        <v>3.62</v>
      </c>
      <c r="AG3" s="285" t="s">
        <v>245</v>
      </c>
      <c r="AH3" s="270" t="s">
        <v>64</v>
      </c>
      <c r="AI3" s="180" t="s">
        <v>74</v>
      </c>
      <c r="AJ3" s="552">
        <f>SUMIF(D$10,$AG3,D$5)</f>
        <v>0</v>
      </c>
      <c r="AK3" s="181">
        <f aca="true" t="shared" si="0" ref="AK3:BA3">SUMIF(E$10,$AG3,E$5)</f>
        <v>0</v>
      </c>
      <c r="AL3" s="181">
        <f t="shared" si="0"/>
        <v>0</v>
      </c>
      <c r="AM3" s="181">
        <f t="shared" si="0"/>
        <v>0</v>
      </c>
      <c r="AN3" s="181">
        <f t="shared" si="0"/>
        <v>0</v>
      </c>
      <c r="AO3" s="181">
        <f t="shared" si="0"/>
        <v>0</v>
      </c>
      <c r="AP3" s="181">
        <f t="shared" si="0"/>
        <v>0</v>
      </c>
      <c r="AQ3" s="181">
        <f t="shared" si="0"/>
        <v>0</v>
      </c>
      <c r="AR3" s="181">
        <f t="shared" si="0"/>
        <v>0</v>
      </c>
      <c r="AS3" s="181">
        <f t="shared" si="0"/>
        <v>0</v>
      </c>
      <c r="AT3" s="181">
        <f t="shared" si="0"/>
        <v>0</v>
      </c>
      <c r="AU3" s="181">
        <f t="shared" si="0"/>
        <v>0</v>
      </c>
      <c r="AV3" s="181">
        <f t="shared" si="0"/>
        <v>0</v>
      </c>
      <c r="AW3" s="181">
        <f t="shared" si="0"/>
        <v>0</v>
      </c>
      <c r="AX3" s="181">
        <f t="shared" si="0"/>
        <v>0</v>
      </c>
      <c r="AY3" s="181">
        <f t="shared" si="0"/>
        <v>0</v>
      </c>
      <c r="AZ3" s="181">
        <f t="shared" si="0"/>
        <v>0</v>
      </c>
      <c r="BA3" s="181">
        <f t="shared" si="0"/>
        <v>0</v>
      </c>
      <c r="BB3" s="542">
        <f>SUM(AJ3:BA3)</f>
        <v>0</v>
      </c>
    </row>
    <row r="4" spans="1:54" ht="11.25">
      <c r="A4" s="32" t="s">
        <v>5</v>
      </c>
      <c r="B4" s="32"/>
      <c r="C4" s="32"/>
      <c r="D4" s="7"/>
      <c r="E4" s="8"/>
      <c r="F4" s="8"/>
      <c r="G4" s="8"/>
      <c r="H4" s="9"/>
      <c r="I4" s="9"/>
      <c r="J4" s="9"/>
      <c r="K4" s="9"/>
      <c r="L4" s="9"/>
      <c r="M4" s="9"/>
      <c r="N4" s="9"/>
      <c r="O4" s="9"/>
      <c r="P4" s="9"/>
      <c r="Q4" s="9"/>
      <c r="R4" s="9"/>
      <c r="S4" s="9"/>
      <c r="T4" s="9"/>
      <c r="U4" s="10"/>
      <c r="V4" s="22"/>
      <c r="W4" s="41"/>
      <c r="X4" s="22"/>
      <c r="Y4" s="22"/>
      <c r="Z4" s="22"/>
      <c r="AA4" s="22"/>
      <c r="AB4" s="267">
        <v>2</v>
      </c>
      <c r="AC4" s="281" t="s">
        <v>241</v>
      </c>
      <c r="AD4" s="282">
        <v>210310</v>
      </c>
      <c r="AE4" s="284" t="s">
        <v>251</v>
      </c>
      <c r="AF4" s="536">
        <v>3.31</v>
      </c>
      <c r="AG4" s="285" t="s">
        <v>247</v>
      </c>
      <c r="AH4" s="270" t="s">
        <v>142</v>
      </c>
      <c r="AI4" s="180" t="s">
        <v>87</v>
      </c>
      <c r="AJ4" s="552">
        <f aca="true" t="shared" si="1" ref="AJ4:AJ13">SUMIF(D$10,$AG4,D$5)</f>
        <v>0</v>
      </c>
      <c r="AK4" s="181">
        <f aca="true" t="shared" si="2" ref="AK4:AK13">SUMIF(E$10,$AG4,E$5)</f>
        <v>0</v>
      </c>
      <c r="AL4" s="181">
        <f aca="true" t="shared" si="3" ref="AL4:AL13">SUMIF(F$10,$AG4,F$5)</f>
        <v>0</v>
      </c>
      <c r="AM4" s="181">
        <f aca="true" t="shared" si="4" ref="AM4:AM13">SUMIF(G$10,$AG4,G$5)</f>
        <v>0</v>
      </c>
      <c r="AN4" s="181">
        <f aca="true" t="shared" si="5" ref="AN4:AN13">SUMIF(H$10,$AG4,H$5)</f>
        <v>0</v>
      </c>
      <c r="AO4" s="181">
        <f aca="true" t="shared" si="6" ref="AO4:AO13">SUMIF(I$10,$AG4,I$5)</f>
        <v>0</v>
      </c>
      <c r="AP4" s="181">
        <f aca="true" t="shared" si="7" ref="AP4:AP13">SUMIF(J$10,$AG4,J$5)</f>
        <v>0</v>
      </c>
      <c r="AQ4" s="181">
        <f aca="true" t="shared" si="8" ref="AQ4:AQ13">SUMIF(K$10,$AG4,K$5)</f>
        <v>0</v>
      </c>
      <c r="AR4" s="181">
        <f aca="true" t="shared" si="9" ref="AR4:AR13">SUMIF(L$10,$AG4,L$5)</f>
        <v>0</v>
      </c>
      <c r="AS4" s="181">
        <f aca="true" t="shared" si="10" ref="AS4:AS13">SUMIF(M$10,$AG4,M$5)</f>
        <v>0</v>
      </c>
      <c r="AT4" s="181">
        <f aca="true" t="shared" si="11" ref="AT4:AT13">SUMIF(N$10,$AG4,N$5)</f>
        <v>0</v>
      </c>
      <c r="AU4" s="181">
        <f aca="true" t="shared" si="12" ref="AU4:AU13">SUMIF(O$10,$AG4,O$5)</f>
        <v>0</v>
      </c>
      <c r="AV4" s="181">
        <f aca="true" t="shared" si="13" ref="AV4:AV13">SUMIF(P$10,$AG4,P$5)</f>
        <v>0</v>
      </c>
      <c r="AW4" s="181">
        <f aca="true" t="shared" si="14" ref="AW4:AW13">SUMIF(Q$10,$AG4,Q$5)</f>
        <v>0</v>
      </c>
      <c r="AX4" s="181">
        <f aca="true" t="shared" si="15" ref="AX4:AX13">SUMIF(R$10,$AG4,R$5)</f>
        <v>0</v>
      </c>
      <c r="AY4" s="181">
        <f aca="true" t="shared" si="16" ref="AY4:AY13">SUMIF(S$10,$AG4,S$5)</f>
        <v>0</v>
      </c>
      <c r="AZ4" s="181">
        <f aca="true" t="shared" si="17" ref="AZ4:AZ13">SUMIF(T$10,$AG4,T$5)</f>
        <v>0</v>
      </c>
      <c r="BA4" s="181">
        <f aca="true" t="shared" si="18" ref="BA4:BA13">SUMIF(U$10,$AG4,U$5)</f>
        <v>0</v>
      </c>
      <c r="BB4" s="542">
        <f aca="true" t="shared" si="19" ref="BB4:BB13">SUM(AJ4:BA4)</f>
        <v>0</v>
      </c>
    </row>
    <row r="5" spans="1:54" ht="11.25">
      <c r="A5" s="32" t="s">
        <v>6</v>
      </c>
      <c r="B5" s="32"/>
      <c r="C5" s="32"/>
      <c r="D5" s="11"/>
      <c r="E5" s="1"/>
      <c r="F5" s="1"/>
      <c r="G5" s="2"/>
      <c r="H5" s="2"/>
      <c r="I5" s="2"/>
      <c r="J5" s="2"/>
      <c r="K5" s="2"/>
      <c r="L5" s="2"/>
      <c r="M5" s="2"/>
      <c r="N5" s="2"/>
      <c r="O5" s="2"/>
      <c r="P5" s="2"/>
      <c r="Q5" s="2"/>
      <c r="R5" s="2"/>
      <c r="S5" s="2"/>
      <c r="T5" s="2"/>
      <c r="U5" s="12"/>
      <c r="V5" s="34">
        <f>SUM(D5:U5)</f>
        <v>0</v>
      </c>
      <c r="W5" s="29" t="s">
        <v>193</v>
      </c>
      <c r="X5" s="22"/>
      <c r="Y5" s="20"/>
      <c r="Z5" s="36"/>
      <c r="AA5" s="36"/>
      <c r="AB5" s="268">
        <v>3</v>
      </c>
      <c r="AC5" s="286" t="s">
        <v>242</v>
      </c>
      <c r="AD5" s="282">
        <v>130316</v>
      </c>
      <c r="AE5" s="284" t="s">
        <v>243</v>
      </c>
      <c r="AF5" s="536">
        <v>3.67</v>
      </c>
      <c r="AG5" s="280" t="s">
        <v>246</v>
      </c>
      <c r="AH5" s="270" t="s">
        <v>146</v>
      </c>
      <c r="AI5" s="275" t="s">
        <v>75</v>
      </c>
      <c r="AJ5" s="552">
        <f t="shared" si="1"/>
        <v>0</v>
      </c>
      <c r="AK5" s="181">
        <f t="shared" si="2"/>
        <v>0</v>
      </c>
      <c r="AL5" s="181">
        <f t="shared" si="3"/>
        <v>0</v>
      </c>
      <c r="AM5" s="181">
        <f t="shared" si="4"/>
        <v>0</v>
      </c>
      <c r="AN5" s="181">
        <f t="shared" si="5"/>
        <v>0</v>
      </c>
      <c r="AO5" s="181">
        <f t="shared" si="6"/>
        <v>0</v>
      </c>
      <c r="AP5" s="181">
        <f t="shared" si="7"/>
        <v>0</v>
      </c>
      <c r="AQ5" s="181">
        <f t="shared" si="8"/>
        <v>0</v>
      </c>
      <c r="AR5" s="181">
        <f t="shared" si="9"/>
        <v>0</v>
      </c>
      <c r="AS5" s="181">
        <f t="shared" si="10"/>
        <v>0</v>
      </c>
      <c r="AT5" s="181">
        <f t="shared" si="11"/>
        <v>0</v>
      </c>
      <c r="AU5" s="181">
        <f t="shared" si="12"/>
        <v>0</v>
      </c>
      <c r="AV5" s="181">
        <f t="shared" si="13"/>
        <v>0</v>
      </c>
      <c r="AW5" s="181">
        <f t="shared" si="14"/>
        <v>0</v>
      </c>
      <c r="AX5" s="181">
        <f t="shared" si="15"/>
        <v>0</v>
      </c>
      <c r="AY5" s="181">
        <f t="shared" si="16"/>
        <v>0</v>
      </c>
      <c r="AZ5" s="181">
        <f t="shared" si="17"/>
        <v>0</v>
      </c>
      <c r="BA5" s="541">
        <f t="shared" si="18"/>
        <v>0</v>
      </c>
      <c r="BB5" s="542">
        <f t="shared" si="19"/>
        <v>0</v>
      </c>
    </row>
    <row r="6" spans="1:54" ht="11.25">
      <c r="A6" s="328" t="s">
        <v>7</v>
      </c>
      <c r="B6" s="32"/>
      <c r="C6" s="32"/>
      <c r="D6" s="13"/>
      <c r="E6" s="3"/>
      <c r="F6" s="3"/>
      <c r="G6" s="3"/>
      <c r="H6" s="3"/>
      <c r="I6" s="3"/>
      <c r="J6" s="3"/>
      <c r="K6" s="3"/>
      <c r="L6" s="3"/>
      <c r="M6" s="3"/>
      <c r="N6" s="3"/>
      <c r="O6" s="3"/>
      <c r="P6" s="3"/>
      <c r="Q6" s="3"/>
      <c r="R6" s="3"/>
      <c r="S6" s="3"/>
      <c r="T6" s="3"/>
      <c r="U6" s="14"/>
      <c r="V6" s="35"/>
      <c r="W6" s="41"/>
      <c r="X6" s="22"/>
      <c r="Y6" s="20"/>
      <c r="Z6" s="36"/>
      <c r="AA6" s="36"/>
      <c r="AB6" s="267">
        <v>4</v>
      </c>
      <c r="AC6" s="281" t="s">
        <v>194</v>
      </c>
      <c r="AD6" s="282">
        <v>150413</v>
      </c>
      <c r="AE6" s="284" t="s">
        <v>195</v>
      </c>
      <c r="AF6" s="536">
        <v>3.8</v>
      </c>
      <c r="AG6" s="280" t="s">
        <v>54</v>
      </c>
      <c r="AH6" s="270" t="s">
        <v>163</v>
      </c>
      <c r="AI6" s="275" t="s">
        <v>76</v>
      </c>
      <c r="AJ6" s="552">
        <f t="shared" si="1"/>
        <v>0</v>
      </c>
      <c r="AK6" s="181">
        <f t="shared" si="2"/>
        <v>0</v>
      </c>
      <c r="AL6" s="181">
        <f t="shared" si="3"/>
        <v>0</v>
      </c>
      <c r="AM6" s="181">
        <f t="shared" si="4"/>
        <v>0</v>
      </c>
      <c r="AN6" s="181">
        <f t="shared" si="5"/>
        <v>0</v>
      </c>
      <c r="AO6" s="181">
        <f t="shared" si="6"/>
        <v>0</v>
      </c>
      <c r="AP6" s="181">
        <f t="shared" si="7"/>
        <v>0</v>
      </c>
      <c r="AQ6" s="181">
        <f t="shared" si="8"/>
        <v>0</v>
      </c>
      <c r="AR6" s="181">
        <f t="shared" si="9"/>
        <v>0</v>
      </c>
      <c r="AS6" s="181">
        <f t="shared" si="10"/>
        <v>0</v>
      </c>
      <c r="AT6" s="181">
        <f t="shared" si="11"/>
        <v>0</v>
      </c>
      <c r="AU6" s="181">
        <f t="shared" si="12"/>
        <v>0</v>
      </c>
      <c r="AV6" s="181">
        <f t="shared" si="13"/>
        <v>0</v>
      </c>
      <c r="AW6" s="181">
        <f t="shared" si="14"/>
        <v>0</v>
      </c>
      <c r="AX6" s="181">
        <f t="shared" si="15"/>
        <v>0</v>
      </c>
      <c r="AY6" s="181">
        <f t="shared" si="16"/>
        <v>0</v>
      </c>
      <c r="AZ6" s="181">
        <f t="shared" si="17"/>
        <v>0</v>
      </c>
      <c r="BA6" s="541">
        <f t="shared" si="18"/>
        <v>0</v>
      </c>
      <c r="BB6" s="542">
        <f t="shared" si="19"/>
        <v>0</v>
      </c>
    </row>
    <row r="7" spans="1:54" ht="11.25">
      <c r="A7" s="32" t="s">
        <v>73</v>
      </c>
      <c r="B7" s="32"/>
      <c r="C7" s="32"/>
      <c r="D7" s="126"/>
      <c r="E7" s="127"/>
      <c r="F7" s="127"/>
      <c r="G7" s="127"/>
      <c r="H7" s="127"/>
      <c r="I7" s="127"/>
      <c r="J7" s="127"/>
      <c r="K7" s="127"/>
      <c r="L7" s="127"/>
      <c r="M7" s="127"/>
      <c r="N7" s="127"/>
      <c r="O7" s="127"/>
      <c r="P7" s="127"/>
      <c r="Q7" s="127"/>
      <c r="R7" s="127"/>
      <c r="S7" s="127"/>
      <c r="T7" s="127"/>
      <c r="U7" s="128"/>
      <c r="V7" s="20"/>
      <c r="W7" s="28"/>
      <c r="X7" s="22"/>
      <c r="Y7" s="22"/>
      <c r="Z7" s="22"/>
      <c r="AA7" s="22"/>
      <c r="AB7" s="267">
        <v>5</v>
      </c>
      <c r="AC7" s="281" t="s">
        <v>197</v>
      </c>
      <c r="AD7" s="285">
        <v>270000</v>
      </c>
      <c r="AE7" s="284" t="s">
        <v>244</v>
      </c>
      <c r="AF7" s="536">
        <v>2.91</v>
      </c>
      <c r="AG7" s="285" t="s">
        <v>184</v>
      </c>
      <c r="AH7" s="270" t="s">
        <v>145</v>
      </c>
      <c r="AI7" s="275" t="s">
        <v>77</v>
      </c>
      <c r="AJ7" s="552">
        <f t="shared" si="1"/>
        <v>0</v>
      </c>
      <c r="AK7" s="181">
        <f t="shared" si="2"/>
        <v>0</v>
      </c>
      <c r="AL7" s="181">
        <f t="shared" si="3"/>
        <v>0</v>
      </c>
      <c r="AM7" s="181">
        <f t="shared" si="4"/>
        <v>0</v>
      </c>
      <c r="AN7" s="181">
        <f t="shared" si="5"/>
        <v>0</v>
      </c>
      <c r="AO7" s="181">
        <f t="shared" si="6"/>
        <v>0</v>
      </c>
      <c r="AP7" s="181">
        <f t="shared" si="7"/>
        <v>0</v>
      </c>
      <c r="AQ7" s="181">
        <f t="shared" si="8"/>
        <v>0</v>
      </c>
      <c r="AR7" s="181">
        <f t="shared" si="9"/>
        <v>0</v>
      </c>
      <c r="AS7" s="181">
        <f t="shared" si="10"/>
        <v>0</v>
      </c>
      <c r="AT7" s="181">
        <f t="shared" si="11"/>
        <v>0</v>
      </c>
      <c r="AU7" s="181">
        <f t="shared" si="12"/>
        <v>0</v>
      </c>
      <c r="AV7" s="181">
        <f t="shared" si="13"/>
        <v>0</v>
      </c>
      <c r="AW7" s="181">
        <f t="shared" si="14"/>
        <v>0</v>
      </c>
      <c r="AX7" s="181">
        <f t="shared" si="15"/>
        <v>0</v>
      </c>
      <c r="AY7" s="181">
        <f t="shared" si="16"/>
        <v>0</v>
      </c>
      <c r="AZ7" s="181">
        <f t="shared" si="17"/>
        <v>0</v>
      </c>
      <c r="BA7" s="541">
        <f t="shared" si="18"/>
        <v>0</v>
      </c>
      <c r="BB7" s="542">
        <f t="shared" si="19"/>
        <v>0</v>
      </c>
    </row>
    <row r="8" spans="1:54" ht="11.25">
      <c r="A8" s="32" t="s">
        <v>40</v>
      </c>
      <c r="B8" s="32"/>
      <c r="C8" s="32"/>
      <c r="D8" s="13"/>
      <c r="E8" s="3"/>
      <c r="F8" s="3"/>
      <c r="G8" s="3"/>
      <c r="H8" s="3"/>
      <c r="I8" s="3"/>
      <c r="J8" s="3"/>
      <c r="K8" s="3"/>
      <c r="L8" s="3"/>
      <c r="M8" s="3"/>
      <c r="N8" s="3"/>
      <c r="O8" s="3"/>
      <c r="P8" s="3"/>
      <c r="Q8" s="3"/>
      <c r="R8" s="3"/>
      <c r="S8" s="3"/>
      <c r="T8" s="3"/>
      <c r="U8" s="14"/>
      <c r="V8" s="34"/>
      <c r="W8" s="29"/>
      <c r="X8" s="22"/>
      <c r="Y8" s="22"/>
      <c r="Z8" s="22"/>
      <c r="AA8" s="22"/>
      <c r="AB8" s="267">
        <v>6</v>
      </c>
      <c r="AC8" s="508" t="s">
        <v>249</v>
      </c>
      <c r="AD8" s="509">
        <v>300000</v>
      </c>
      <c r="AE8" s="510"/>
      <c r="AF8" s="539">
        <v>59.5</v>
      </c>
      <c r="AG8" s="505"/>
      <c r="AH8" s="270" t="s">
        <v>161</v>
      </c>
      <c r="AI8" s="275" t="s">
        <v>78</v>
      </c>
      <c r="AJ8" s="552">
        <f t="shared" si="1"/>
        <v>0</v>
      </c>
      <c r="AK8" s="181">
        <f t="shared" si="2"/>
        <v>0</v>
      </c>
      <c r="AL8" s="181">
        <f t="shared" si="3"/>
        <v>0</v>
      </c>
      <c r="AM8" s="181">
        <f t="shared" si="4"/>
        <v>0</v>
      </c>
      <c r="AN8" s="181">
        <f t="shared" si="5"/>
        <v>0</v>
      </c>
      <c r="AO8" s="181">
        <f t="shared" si="6"/>
        <v>0</v>
      </c>
      <c r="AP8" s="181">
        <f t="shared" si="7"/>
        <v>0</v>
      </c>
      <c r="AQ8" s="181">
        <f t="shared" si="8"/>
        <v>0</v>
      </c>
      <c r="AR8" s="181">
        <f t="shared" si="9"/>
        <v>0</v>
      </c>
      <c r="AS8" s="181">
        <f t="shared" si="10"/>
        <v>0</v>
      </c>
      <c r="AT8" s="181">
        <f t="shared" si="11"/>
        <v>0</v>
      </c>
      <c r="AU8" s="181">
        <f t="shared" si="12"/>
        <v>0</v>
      </c>
      <c r="AV8" s="181">
        <f t="shared" si="13"/>
        <v>0</v>
      </c>
      <c r="AW8" s="181">
        <f t="shared" si="14"/>
        <v>0</v>
      </c>
      <c r="AX8" s="181">
        <f t="shared" si="15"/>
        <v>0</v>
      </c>
      <c r="AY8" s="181">
        <f t="shared" si="16"/>
        <v>0</v>
      </c>
      <c r="AZ8" s="181">
        <f t="shared" si="17"/>
        <v>0</v>
      </c>
      <c r="BA8" s="541">
        <f t="shared" si="18"/>
        <v>0</v>
      </c>
      <c r="BB8" s="542">
        <f t="shared" si="19"/>
        <v>0</v>
      </c>
    </row>
    <row r="9" spans="1:54" ht="11.25">
      <c r="A9" s="32" t="s">
        <v>53</v>
      </c>
      <c r="B9" s="32"/>
      <c r="C9" s="32"/>
      <c r="D9" s="13"/>
      <c r="E9" s="3"/>
      <c r="F9" s="3"/>
      <c r="G9" s="3"/>
      <c r="H9" s="3"/>
      <c r="I9" s="3"/>
      <c r="J9" s="3"/>
      <c r="K9" s="3"/>
      <c r="L9" s="3"/>
      <c r="M9" s="3"/>
      <c r="N9" s="3"/>
      <c r="O9" s="3"/>
      <c r="P9" s="3"/>
      <c r="Q9" s="3"/>
      <c r="R9" s="3"/>
      <c r="S9" s="3"/>
      <c r="T9" s="3"/>
      <c r="U9" s="14"/>
      <c r="V9" s="37"/>
      <c r="W9" s="41"/>
      <c r="X9" s="22"/>
      <c r="Y9" s="20"/>
      <c r="Z9" s="108"/>
      <c r="AA9" s="108"/>
      <c r="AB9" s="267">
        <v>7</v>
      </c>
      <c r="AC9" s="508" t="s">
        <v>43</v>
      </c>
      <c r="AD9" s="509">
        <v>460000</v>
      </c>
      <c r="AE9" s="510"/>
      <c r="AF9" s="536">
        <v>2.75</v>
      </c>
      <c r="AG9" s="506"/>
      <c r="AH9" s="270" t="s">
        <v>143</v>
      </c>
      <c r="AI9" s="275" t="s">
        <v>79</v>
      </c>
      <c r="AJ9" s="552">
        <f t="shared" si="1"/>
        <v>0</v>
      </c>
      <c r="AK9" s="181">
        <f t="shared" si="2"/>
        <v>0</v>
      </c>
      <c r="AL9" s="181">
        <f t="shared" si="3"/>
        <v>0</v>
      </c>
      <c r="AM9" s="181">
        <f t="shared" si="4"/>
        <v>0</v>
      </c>
      <c r="AN9" s="181">
        <f t="shared" si="5"/>
        <v>0</v>
      </c>
      <c r="AO9" s="181">
        <f t="shared" si="6"/>
        <v>0</v>
      </c>
      <c r="AP9" s="181">
        <f t="shared" si="7"/>
        <v>0</v>
      </c>
      <c r="AQ9" s="181">
        <f t="shared" si="8"/>
        <v>0</v>
      </c>
      <c r="AR9" s="181">
        <f t="shared" si="9"/>
        <v>0</v>
      </c>
      <c r="AS9" s="181">
        <f t="shared" si="10"/>
        <v>0</v>
      </c>
      <c r="AT9" s="181">
        <f t="shared" si="11"/>
        <v>0</v>
      </c>
      <c r="AU9" s="181">
        <f t="shared" si="12"/>
        <v>0</v>
      </c>
      <c r="AV9" s="181">
        <f t="shared" si="13"/>
        <v>0</v>
      </c>
      <c r="AW9" s="181">
        <f t="shared" si="14"/>
        <v>0</v>
      </c>
      <c r="AX9" s="181">
        <f t="shared" si="15"/>
        <v>0</v>
      </c>
      <c r="AY9" s="181">
        <f t="shared" si="16"/>
        <v>0</v>
      </c>
      <c r="AZ9" s="181">
        <f t="shared" si="17"/>
        <v>0</v>
      </c>
      <c r="BA9" s="541">
        <f t="shared" si="18"/>
        <v>0</v>
      </c>
      <c r="BB9" s="542">
        <f t="shared" si="19"/>
        <v>0</v>
      </c>
    </row>
    <row r="10" spans="1:54" ht="11.25">
      <c r="A10" s="336" t="s">
        <v>248</v>
      </c>
      <c r="B10" s="32"/>
      <c r="C10" s="32"/>
      <c r="D10" s="13"/>
      <c r="E10" s="3"/>
      <c r="F10" s="3"/>
      <c r="G10" s="3"/>
      <c r="H10" s="3"/>
      <c r="I10" s="3"/>
      <c r="J10" s="3"/>
      <c r="K10" s="3"/>
      <c r="L10" s="3"/>
      <c r="M10" s="3"/>
      <c r="N10" s="3"/>
      <c r="O10" s="3"/>
      <c r="P10" s="3"/>
      <c r="Q10" s="3"/>
      <c r="R10" s="3"/>
      <c r="S10" s="3"/>
      <c r="T10" s="3"/>
      <c r="U10" s="14"/>
      <c r="V10" s="37"/>
      <c r="W10" s="41"/>
      <c r="X10" s="22"/>
      <c r="Y10" s="20"/>
      <c r="Z10" s="108"/>
      <c r="AA10" s="108"/>
      <c r="AB10" s="267">
        <v>8</v>
      </c>
      <c r="AC10" s="286" t="s">
        <v>58</v>
      </c>
      <c r="AD10" s="282">
        <v>212400</v>
      </c>
      <c r="AE10" s="284" t="s">
        <v>196</v>
      </c>
      <c r="AF10" s="537">
        <v>2.89</v>
      </c>
      <c r="AG10" s="378"/>
      <c r="AH10" s="271" t="s">
        <v>144</v>
      </c>
      <c r="AI10" s="275" t="s">
        <v>80</v>
      </c>
      <c r="AJ10" s="552">
        <f t="shared" si="1"/>
        <v>0</v>
      </c>
      <c r="AK10" s="181">
        <f t="shared" si="2"/>
        <v>0</v>
      </c>
      <c r="AL10" s="181">
        <f t="shared" si="3"/>
        <v>0</v>
      </c>
      <c r="AM10" s="181">
        <f t="shared" si="4"/>
        <v>0</v>
      </c>
      <c r="AN10" s="181">
        <f t="shared" si="5"/>
        <v>0</v>
      </c>
      <c r="AO10" s="181">
        <f t="shared" si="6"/>
        <v>0</v>
      </c>
      <c r="AP10" s="181">
        <f t="shared" si="7"/>
        <v>0</v>
      </c>
      <c r="AQ10" s="181">
        <f t="shared" si="8"/>
        <v>0</v>
      </c>
      <c r="AR10" s="181">
        <f t="shared" si="9"/>
        <v>0</v>
      </c>
      <c r="AS10" s="181">
        <f t="shared" si="10"/>
        <v>0</v>
      </c>
      <c r="AT10" s="181">
        <f t="shared" si="11"/>
        <v>0</v>
      </c>
      <c r="AU10" s="181">
        <f t="shared" si="12"/>
        <v>0</v>
      </c>
      <c r="AV10" s="181">
        <f t="shared" si="13"/>
        <v>0</v>
      </c>
      <c r="AW10" s="181">
        <f t="shared" si="14"/>
        <v>0</v>
      </c>
      <c r="AX10" s="181">
        <f t="shared" si="15"/>
        <v>0</v>
      </c>
      <c r="AY10" s="181">
        <f t="shared" si="16"/>
        <v>0</v>
      </c>
      <c r="AZ10" s="181">
        <f t="shared" si="17"/>
        <v>0</v>
      </c>
      <c r="BA10" s="541">
        <f t="shared" si="18"/>
        <v>0</v>
      </c>
      <c r="BB10" s="542">
        <f t="shared" si="19"/>
        <v>0</v>
      </c>
    </row>
    <row r="11" spans="1:54" ht="11.25">
      <c r="A11" s="329" t="s">
        <v>55</v>
      </c>
      <c r="B11" s="32"/>
      <c r="C11" s="32"/>
      <c r="D11" s="262"/>
      <c r="E11" s="263"/>
      <c r="F11" s="263"/>
      <c r="G11" s="263"/>
      <c r="H11" s="263"/>
      <c r="I11" s="263"/>
      <c r="J11" s="263"/>
      <c r="K11" s="263"/>
      <c r="L11" s="263"/>
      <c r="M11" s="263"/>
      <c r="N11" s="263"/>
      <c r="O11" s="263"/>
      <c r="P11" s="263"/>
      <c r="Q11" s="263"/>
      <c r="R11" s="263"/>
      <c r="S11" s="263"/>
      <c r="T11" s="263"/>
      <c r="U11" s="125"/>
      <c r="V11" s="37"/>
      <c r="W11" s="41"/>
      <c r="X11" s="22"/>
      <c r="Y11" s="20"/>
      <c r="Z11" s="36"/>
      <c r="AA11" s="36"/>
      <c r="AB11" s="267">
        <v>9</v>
      </c>
      <c r="AC11" s="161"/>
      <c r="AD11" s="515"/>
      <c r="AE11" s="163"/>
      <c r="AF11" s="537"/>
      <c r="AG11" s="378"/>
      <c r="AH11" s="271" t="s">
        <v>147</v>
      </c>
      <c r="AI11" s="275" t="s">
        <v>81</v>
      </c>
      <c r="AJ11" s="552">
        <f t="shared" si="1"/>
        <v>0</v>
      </c>
      <c r="AK11" s="181">
        <f t="shared" si="2"/>
        <v>0</v>
      </c>
      <c r="AL11" s="181">
        <f t="shared" si="3"/>
        <v>0</v>
      </c>
      <c r="AM11" s="181">
        <f t="shared" si="4"/>
        <v>0</v>
      </c>
      <c r="AN11" s="181">
        <f t="shared" si="5"/>
        <v>0</v>
      </c>
      <c r="AO11" s="181">
        <f t="shared" si="6"/>
        <v>0</v>
      </c>
      <c r="AP11" s="181">
        <f t="shared" si="7"/>
        <v>0</v>
      </c>
      <c r="AQ11" s="181">
        <f t="shared" si="8"/>
        <v>0</v>
      </c>
      <c r="AR11" s="181">
        <f t="shared" si="9"/>
        <v>0</v>
      </c>
      <c r="AS11" s="181">
        <f t="shared" si="10"/>
        <v>0</v>
      </c>
      <c r="AT11" s="181">
        <f t="shared" si="11"/>
        <v>0</v>
      </c>
      <c r="AU11" s="181">
        <f t="shared" si="12"/>
        <v>0</v>
      </c>
      <c r="AV11" s="181">
        <f t="shared" si="13"/>
        <v>0</v>
      </c>
      <c r="AW11" s="181">
        <f t="shared" si="14"/>
        <v>0</v>
      </c>
      <c r="AX11" s="181">
        <f t="shared" si="15"/>
        <v>0</v>
      </c>
      <c r="AY11" s="181">
        <f t="shared" si="16"/>
        <v>0</v>
      </c>
      <c r="AZ11" s="181">
        <f t="shared" si="17"/>
        <v>0</v>
      </c>
      <c r="BA11" s="541">
        <f t="shared" si="18"/>
        <v>0</v>
      </c>
      <c r="BB11" s="542">
        <f t="shared" si="19"/>
        <v>0</v>
      </c>
    </row>
    <row r="12" spans="1:54" ht="11.25">
      <c r="A12" s="32" t="s">
        <v>61</v>
      </c>
      <c r="B12" s="32"/>
      <c r="C12" s="32"/>
      <c r="D12" s="290"/>
      <c r="E12" s="291"/>
      <c r="F12" s="291"/>
      <c r="G12" s="291"/>
      <c r="H12" s="291"/>
      <c r="I12" s="291"/>
      <c r="J12" s="291"/>
      <c r="K12" s="291"/>
      <c r="L12" s="291"/>
      <c r="M12" s="291"/>
      <c r="N12" s="291"/>
      <c r="O12" s="291"/>
      <c r="P12" s="291"/>
      <c r="Q12" s="291"/>
      <c r="R12" s="291"/>
      <c r="S12" s="291"/>
      <c r="T12" s="291"/>
      <c r="U12" s="292"/>
      <c r="V12" s="37"/>
      <c r="W12" s="41"/>
      <c r="X12" s="22"/>
      <c r="Y12" s="20"/>
      <c r="Z12" s="36"/>
      <c r="AA12" s="36"/>
      <c r="AB12" s="267">
        <v>10</v>
      </c>
      <c r="AC12" s="162"/>
      <c r="AD12" s="515"/>
      <c r="AE12" s="163"/>
      <c r="AF12" s="537"/>
      <c r="AG12" s="378"/>
      <c r="AH12" s="271" t="s">
        <v>164</v>
      </c>
      <c r="AI12" s="275" t="s">
        <v>82</v>
      </c>
      <c r="AJ12" s="552">
        <f t="shared" si="1"/>
        <v>0</v>
      </c>
      <c r="AK12" s="181">
        <f t="shared" si="2"/>
        <v>0</v>
      </c>
      <c r="AL12" s="181">
        <f t="shared" si="3"/>
        <v>0</v>
      </c>
      <c r="AM12" s="181">
        <f t="shared" si="4"/>
        <v>0</v>
      </c>
      <c r="AN12" s="181">
        <f t="shared" si="5"/>
        <v>0</v>
      </c>
      <c r="AO12" s="181">
        <f t="shared" si="6"/>
        <v>0</v>
      </c>
      <c r="AP12" s="181">
        <f t="shared" si="7"/>
        <v>0</v>
      </c>
      <c r="AQ12" s="181">
        <f t="shared" si="8"/>
        <v>0</v>
      </c>
      <c r="AR12" s="181">
        <f t="shared" si="9"/>
        <v>0</v>
      </c>
      <c r="AS12" s="181">
        <f t="shared" si="10"/>
        <v>0</v>
      </c>
      <c r="AT12" s="181">
        <f t="shared" si="11"/>
        <v>0</v>
      </c>
      <c r="AU12" s="181">
        <f t="shared" si="12"/>
        <v>0</v>
      </c>
      <c r="AV12" s="181">
        <f t="shared" si="13"/>
        <v>0</v>
      </c>
      <c r="AW12" s="181">
        <f t="shared" si="14"/>
        <v>0</v>
      </c>
      <c r="AX12" s="181">
        <f t="shared" si="15"/>
        <v>0</v>
      </c>
      <c r="AY12" s="181">
        <f t="shared" si="16"/>
        <v>0</v>
      </c>
      <c r="AZ12" s="181">
        <f t="shared" si="17"/>
        <v>0</v>
      </c>
      <c r="BA12" s="181">
        <f t="shared" si="18"/>
        <v>0</v>
      </c>
      <c r="BB12" s="542">
        <f t="shared" si="19"/>
        <v>0</v>
      </c>
    </row>
    <row r="13" spans="1:54" ht="11.25">
      <c r="A13" s="32" t="s">
        <v>62</v>
      </c>
      <c r="B13" s="32"/>
      <c r="C13" s="32"/>
      <c r="D13" s="120"/>
      <c r="E13" s="118"/>
      <c r="F13" s="118"/>
      <c r="G13" s="118"/>
      <c r="H13" s="118"/>
      <c r="I13" s="118"/>
      <c r="J13" s="118"/>
      <c r="K13" s="118"/>
      <c r="L13" s="118"/>
      <c r="M13" s="118"/>
      <c r="N13" s="118"/>
      <c r="O13" s="118"/>
      <c r="P13" s="118"/>
      <c r="Q13" s="118"/>
      <c r="R13" s="118"/>
      <c r="S13" s="118"/>
      <c r="T13" s="118"/>
      <c r="U13" s="119"/>
      <c r="V13" s="37"/>
      <c r="W13" s="41"/>
      <c r="X13" s="38"/>
      <c r="Y13" s="38"/>
      <c r="Z13" s="36"/>
      <c r="AA13" s="36"/>
      <c r="AB13" s="267">
        <v>11</v>
      </c>
      <c r="AC13" s="307"/>
      <c r="AD13" s="308"/>
      <c r="AE13" s="306"/>
      <c r="AF13" s="536"/>
      <c r="AG13" s="378"/>
      <c r="AH13" s="271" t="s">
        <v>165</v>
      </c>
      <c r="AI13" s="275" t="s">
        <v>83</v>
      </c>
      <c r="AJ13" s="552">
        <f t="shared" si="1"/>
        <v>0</v>
      </c>
      <c r="AK13" s="181">
        <f t="shared" si="2"/>
        <v>0</v>
      </c>
      <c r="AL13" s="181">
        <f t="shared" si="3"/>
        <v>0</v>
      </c>
      <c r="AM13" s="181">
        <f t="shared" si="4"/>
        <v>0</v>
      </c>
      <c r="AN13" s="181">
        <f t="shared" si="5"/>
        <v>0</v>
      </c>
      <c r="AO13" s="181">
        <f t="shared" si="6"/>
        <v>0</v>
      </c>
      <c r="AP13" s="181">
        <f t="shared" si="7"/>
        <v>0</v>
      </c>
      <c r="AQ13" s="181">
        <f t="shared" si="8"/>
        <v>0</v>
      </c>
      <c r="AR13" s="181">
        <f t="shared" si="9"/>
        <v>0</v>
      </c>
      <c r="AS13" s="181">
        <f t="shared" si="10"/>
        <v>0</v>
      </c>
      <c r="AT13" s="181">
        <f t="shared" si="11"/>
        <v>0</v>
      </c>
      <c r="AU13" s="181">
        <f t="shared" si="12"/>
        <v>0</v>
      </c>
      <c r="AV13" s="181">
        <f t="shared" si="13"/>
        <v>0</v>
      </c>
      <c r="AW13" s="181">
        <f t="shared" si="14"/>
        <v>0</v>
      </c>
      <c r="AX13" s="181">
        <f t="shared" si="15"/>
        <v>0</v>
      </c>
      <c r="AY13" s="181">
        <f t="shared" si="16"/>
        <v>0</v>
      </c>
      <c r="AZ13" s="181">
        <f t="shared" si="17"/>
        <v>0</v>
      </c>
      <c r="BA13" s="181">
        <f t="shared" si="18"/>
        <v>0</v>
      </c>
      <c r="BB13" s="542">
        <f t="shared" si="19"/>
        <v>0</v>
      </c>
    </row>
    <row r="14" spans="1:54" ht="11.25">
      <c r="A14" s="32" t="s">
        <v>68</v>
      </c>
      <c r="B14" s="32"/>
      <c r="C14" s="32"/>
      <c r="D14" s="115">
        <f aca="true" t="shared" si="20" ref="D14:U14">IF(D11=0,0,VLOOKUP(D11,$AC3:$AD169,2,FALSE))</f>
        <v>0</v>
      </c>
      <c r="E14" s="115">
        <f t="shared" si="20"/>
        <v>0</v>
      </c>
      <c r="F14" s="115">
        <f t="shared" si="20"/>
        <v>0</v>
      </c>
      <c r="G14" s="115">
        <f t="shared" si="20"/>
        <v>0</v>
      </c>
      <c r="H14" s="115">
        <f t="shared" si="20"/>
        <v>0</v>
      </c>
      <c r="I14" s="115">
        <f t="shared" si="20"/>
        <v>0</v>
      </c>
      <c r="J14" s="115">
        <f t="shared" si="20"/>
        <v>0</v>
      </c>
      <c r="K14" s="115">
        <f t="shared" si="20"/>
        <v>0</v>
      </c>
      <c r="L14" s="115">
        <f t="shared" si="20"/>
        <v>0</v>
      </c>
      <c r="M14" s="115">
        <f t="shared" si="20"/>
        <v>0</v>
      </c>
      <c r="N14" s="115">
        <f t="shared" si="20"/>
        <v>0</v>
      </c>
      <c r="O14" s="115">
        <f t="shared" si="20"/>
        <v>0</v>
      </c>
      <c r="P14" s="115">
        <f t="shared" si="20"/>
        <v>0</v>
      </c>
      <c r="Q14" s="115">
        <f t="shared" si="20"/>
        <v>0</v>
      </c>
      <c r="R14" s="115">
        <f t="shared" si="20"/>
        <v>0</v>
      </c>
      <c r="S14" s="115">
        <f t="shared" si="20"/>
        <v>0</v>
      </c>
      <c r="T14" s="115">
        <f t="shared" si="20"/>
        <v>0</v>
      </c>
      <c r="U14" s="115">
        <f t="shared" si="20"/>
        <v>0</v>
      </c>
      <c r="V14" s="37"/>
      <c r="W14" s="41"/>
      <c r="X14" s="38"/>
      <c r="Y14" s="38"/>
      <c r="Z14" s="36"/>
      <c r="AA14" s="36"/>
      <c r="AB14" s="267">
        <v>12</v>
      </c>
      <c r="AC14" s="309"/>
      <c r="AD14" s="310"/>
      <c r="AE14" s="507"/>
      <c r="AF14" s="538"/>
      <c r="AG14" s="379"/>
      <c r="AH14" s="271" t="s">
        <v>166</v>
      </c>
      <c r="AI14" s="275" t="s">
        <v>84</v>
      </c>
      <c r="AJ14" s="576">
        <f aca="true" t="shared" si="21" ref="AJ14:BA14">SUMIF(D$10,$AG14,D$5)</f>
        <v>0</v>
      </c>
      <c r="AK14" s="577">
        <f t="shared" si="21"/>
        <v>0</v>
      </c>
      <c r="AL14" s="577">
        <f t="shared" si="21"/>
        <v>0</v>
      </c>
      <c r="AM14" s="577">
        <f t="shared" si="21"/>
        <v>0</v>
      </c>
      <c r="AN14" s="577">
        <f t="shared" si="21"/>
        <v>0</v>
      </c>
      <c r="AO14" s="577">
        <f t="shared" si="21"/>
        <v>0</v>
      </c>
      <c r="AP14" s="577">
        <f t="shared" si="21"/>
        <v>0</v>
      </c>
      <c r="AQ14" s="577">
        <f t="shared" si="21"/>
        <v>0</v>
      </c>
      <c r="AR14" s="577">
        <f t="shared" si="21"/>
        <v>0</v>
      </c>
      <c r="AS14" s="577">
        <f t="shared" si="21"/>
        <v>0</v>
      </c>
      <c r="AT14" s="577">
        <f t="shared" si="21"/>
        <v>0</v>
      </c>
      <c r="AU14" s="577">
        <f t="shared" si="21"/>
        <v>0</v>
      </c>
      <c r="AV14" s="577">
        <f t="shared" si="21"/>
        <v>0</v>
      </c>
      <c r="AW14" s="577">
        <f t="shared" si="21"/>
        <v>0</v>
      </c>
      <c r="AX14" s="577">
        <f t="shared" si="21"/>
        <v>0</v>
      </c>
      <c r="AY14" s="577">
        <f t="shared" si="21"/>
        <v>0</v>
      </c>
      <c r="AZ14" s="577">
        <f t="shared" si="21"/>
        <v>0</v>
      </c>
      <c r="BA14" s="577">
        <f t="shared" si="21"/>
        <v>0</v>
      </c>
      <c r="BB14" s="557">
        <f>SUM(AJ14:BA14)</f>
        <v>0</v>
      </c>
    </row>
    <row r="15" spans="1:54" ht="11.25">
      <c r="A15" s="32" t="s">
        <v>57</v>
      </c>
      <c r="B15" s="32"/>
      <c r="C15" s="32"/>
      <c r="D15" s="42">
        <f aca="true" t="shared" si="22" ref="D15:U15">IF(D11=0,0,VLOOKUP(D11,$AC3:$AE169,3,FALSE))</f>
        <v>0</v>
      </c>
      <c r="E15" s="42">
        <f t="shared" si="22"/>
        <v>0</v>
      </c>
      <c r="F15" s="42">
        <f t="shared" si="22"/>
        <v>0</v>
      </c>
      <c r="G15" s="42">
        <f t="shared" si="22"/>
        <v>0</v>
      </c>
      <c r="H15" s="42">
        <f t="shared" si="22"/>
        <v>0</v>
      </c>
      <c r="I15" s="42">
        <f t="shared" si="22"/>
        <v>0</v>
      </c>
      <c r="J15" s="42">
        <f t="shared" si="22"/>
        <v>0</v>
      </c>
      <c r="K15" s="42">
        <f t="shared" si="22"/>
        <v>0</v>
      </c>
      <c r="L15" s="42">
        <f t="shared" si="22"/>
        <v>0</v>
      </c>
      <c r="M15" s="42">
        <f t="shared" si="22"/>
        <v>0</v>
      </c>
      <c r="N15" s="42">
        <f t="shared" si="22"/>
        <v>0</v>
      </c>
      <c r="O15" s="42">
        <f t="shared" si="22"/>
        <v>0</v>
      </c>
      <c r="P15" s="42">
        <f t="shared" si="22"/>
        <v>0</v>
      </c>
      <c r="Q15" s="42">
        <f t="shared" si="22"/>
        <v>0</v>
      </c>
      <c r="R15" s="42">
        <f t="shared" si="22"/>
        <v>0</v>
      </c>
      <c r="S15" s="42">
        <f t="shared" si="22"/>
        <v>0</v>
      </c>
      <c r="T15" s="42">
        <f t="shared" si="22"/>
        <v>0</v>
      </c>
      <c r="U15" s="42">
        <f t="shared" si="22"/>
        <v>0</v>
      </c>
      <c r="V15" s="37"/>
      <c r="W15" s="41"/>
      <c r="X15" s="38"/>
      <c r="Y15" s="38"/>
      <c r="Z15" s="36"/>
      <c r="AA15" s="36"/>
      <c r="AB15" s="20"/>
      <c r="AC15" s="132"/>
      <c r="AD15" s="132"/>
      <c r="AE15" s="132"/>
      <c r="AF15" s="132"/>
      <c r="AG15" s="269"/>
      <c r="AH15" s="271"/>
      <c r="AI15" s="275" t="s">
        <v>85</v>
      </c>
      <c r="AJ15" s="578"/>
      <c r="AK15" s="562"/>
      <c r="AL15" s="562"/>
      <c r="AM15" s="562"/>
      <c r="AN15" s="562"/>
      <c r="AO15" s="562"/>
      <c r="AP15" s="562"/>
      <c r="AQ15" s="562"/>
      <c r="AR15" s="562"/>
      <c r="AS15" s="562"/>
      <c r="AT15" s="562"/>
      <c r="AU15" s="562"/>
      <c r="AV15" s="562"/>
      <c r="AW15" s="562"/>
      <c r="AX15" s="562"/>
      <c r="AY15" s="562"/>
      <c r="AZ15" s="562"/>
      <c r="BA15" s="562"/>
      <c r="BB15" s="579">
        <f>SUM(BB3:BB14)</f>
        <v>0</v>
      </c>
    </row>
    <row r="16" spans="1:54" ht="11.25">
      <c r="A16" s="511" t="s">
        <v>255</v>
      </c>
      <c r="B16" s="116" t="s">
        <v>59</v>
      </c>
      <c r="C16" s="116"/>
      <c r="D16" s="332">
        <f>IF(D$10=$AG3,D$5*IF(D$8&gt;0,D$8,100*D$9/IF(D$14=0,0,VALUE(LEFT(D$14,2)))),0)</f>
        <v>0</v>
      </c>
      <c r="E16" s="332">
        <f aca="true" t="shared" si="23" ref="E16:U16">IF(E$10=$AG3,E$5*IF(E$8&gt;0,E$8,100*E$9/IF(E$14=0,0,VALUE(LEFT(E$14,2)))),0)</f>
        <v>0</v>
      </c>
      <c r="F16" s="332">
        <f t="shared" si="23"/>
        <v>0</v>
      </c>
      <c r="G16" s="332">
        <f t="shared" si="23"/>
        <v>0</v>
      </c>
      <c r="H16" s="332">
        <f t="shared" si="23"/>
        <v>0</v>
      </c>
      <c r="I16" s="332">
        <f t="shared" si="23"/>
        <v>0</v>
      </c>
      <c r="J16" s="332">
        <f t="shared" si="23"/>
        <v>0</v>
      </c>
      <c r="K16" s="332">
        <f t="shared" si="23"/>
        <v>0</v>
      </c>
      <c r="L16" s="332">
        <f t="shared" si="23"/>
        <v>0</v>
      </c>
      <c r="M16" s="332">
        <f t="shared" si="23"/>
        <v>0</v>
      </c>
      <c r="N16" s="332">
        <f t="shared" si="23"/>
        <v>0</v>
      </c>
      <c r="O16" s="332">
        <f t="shared" si="23"/>
        <v>0</v>
      </c>
      <c r="P16" s="332">
        <f t="shared" si="23"/>
        <v>0</v>
      </c>
      <c r="Q16" s="332">
        <f t="shared" si="23"/>
        <v>0</v>
      </c>
      <c r="R16" s="332">
        <f t="shared" si="23"/>
        <v>0</v>
      </c>
      <c r="S16" s="332">
        <f t="shared" si="23"/>
        <v>0</v>
      </c>
      <c r="T16" s="332">
        <f t="shared" si="23"/>
        <v>0</v>
      </c>
      <c r="U16" s="332">
        <f t="shared" si="23"/>
        <v>0</v>
      </c>
      <c r="V16" s="287">
        <f>SUM(D16:U16)</f>
        <v>0</v>
      </c>
      <c r="W16" s="35">
        <f>IF(V16=0,"","kg H")</f>
      </c>
      <c r="X16" s="38"/>
      <c r="Y16" s="38"/>
      <c r="Z16" s="36"/>
      <c r="AA16" s="36"/>
      <c r="AB16" s="267"/>
      <c r="AC16" s="299"/>
      <c r="AD16" s="300"/>
      <c r="AE16" s="269"/>
      <c r="AF16" s="625" t="s">
        <v>179</v>
      </c>
      <c r="AG16" s="626"/>
      <c r="AH16" s="272"/>
      <c r="AI16" s="275" t="s">
        <v>86</v>
      </c>
      <c r="AJ16" s="105"/>
      <c r="AK16" s="377"/>
      <c r="AL16" s="377"/>
      <c r="AM16" s="377"/>
      <c r="AN16" s="377"/>
      <c r="AO16" s="377"/>
      <c r="AP16" s="377"/>
      <c r="AQ16" s="377"/>
      <c r="AR16" s="377"/>
      <c r="AS16" s="377"/>
      <c r="AT16" s="377"/>
      <c r="AU16" s="377"/>
      <c r="AV16" s="377"/>
      <c r="AW16" s="377"/>
      <c r="AX16" s="377"/>
      <c r="AY16" s="377"/>
      <c r="AZ16" s="377"/>
      <c r="BA16" s="377"/>
      <c r="BB16" s="377"/>
    </row>
    <row r="17" spans="1:54" ht="11.25">
      <c r="A17" s="514"/>
      <c r="B17" s="32" t="s">
        <v>60</v>
      </c>
      <c r="C17" s="32"/>
      <c r="D17" s="347">
        <f>IF(D$10=$AG3,D$5*IF(D$9&gt;0,D$9,D$8*IF(D$14=0,0,VALUE(LEFT(D$14,2)))/100),0)</f>
        <v>0</v>
      </c>
      <c r="E17" s="347">
        <f aca="true" t="shared" si="24" ref="E17:U17">IF(E$10=$AG3,E$5*IF(E$9&gt;0,E$9,E$8*IF(E$14=0,0,VALUE(LEFT(E$14,2)))/100),0)</f>
        <v>0</v>
      </c>
      <c r="F17" s="347">
        <f t="shared" si="24"/>
        <v>0</v>
      </c>
      <c r="G17" s="347">
        <f t="shared" si="24"/>
        <v>0</v>
      </c>
      <c r="H17" s="347">
        <f t="shared" si="24"/>
        <v>0</v>
      </c>
      <c r="I17" s="347">
        <f t="shared" si="24"/>
        <v>0</v>
      </c>
      <c r="J17" s="347">
        <f t="shared" si="24"/>
        <v>0</v>
      </c>
      <c r="K17" s="347">
        <f t="shared" si="24"/>
        <v>0</v>
      </c>
      <c r="L17" s="347">
        <f t="shared" si="24"/>
        <v>0</v>
      </c>
      <c r="M17" s="347">
        <f t="shared" si="24"/>
        <v>0</v>
      </c>
      <c r="N17" s="347">
        <f t="shared" si="24"/>
        <v>0</v>
      </c>
      <c r="O17" s="347">
        <f t="shared" si="24"/>
        <v>0</v>
      </c>
      <c r="P17" s="347">
        <f t="shared" si="24"/>
        <v>0</v>
      </c>
      <c r="Q17" s="347">
        <f t="shared" si="24"/>
        <v>0</v>
      </c>
      <c r="R17" s="347">
        <f t="shared" si="24"/>
        <v>0</v>
      </c>
      <c r="S17" s="347">
        <f t="shared" si="24"/>
        <v>0</v>
      </c>
      <c r="T17" s="347">
        <f t="shared" si="24"/>
        <v>0</v>
      </c>
      <c r="U17" s="347">
        <f t="shared" si="24"/>
        <v>0</v>
      </c>
      <c r="V17" s="293"/>
      <c r="W17" s="35"/>
      <c r="X17" s="38"/>
      <c r="Y17" s="38"/>
      <c r="Z17" s="36"/>
      <c r="AA17" s="36"/>
      <c r="AB17" s="267"/>
      <c r="AC17" s="299"/>
      <c r="AD17" s="300"/>
      <c r="AE17" s="269"/>
      <c r="AF17" s="625" t="s">
        <v>178</v>
      </c>
      <c r="AG17" s="626"/>
      <c r="AH17" s="272"/>
      <c r="AI17" s="276">
        <v>1</v>
      </c>
      <c r="AJ17" s="36"/>
      <c r="AK17" s="20"/>
      <c r="AL17" s="20"/>
      <c r="AM17" s="20"/>
      <c r="AN17" s="20"/>
      <c r="AO17" s="20"/>
      <c r="AP17" s="20"/>
      <c r="AQ17" s="20"/>
      <c r="AR17" s="20"/>
      <c r="AS17" s="20"/>
      <c r="AT17" s="20"/>
      <c r="AU17" s="20"/>
      <c r="AV17" s="20"/>
      <c r="AW17" s="20"/>
      <c r="AX17" s="20"/>
      <c r="AY17" s="20"/>
      <c r="AZ17" s="20"/>
      <c r="BA17" s="20"/>
      <c r="BB17" s="20"/>
    </row>
    <row r="18" spans="1:54" ht="11.25">
      <c r="A18" s="511" t="s">
        <v>252</v>
      </c>
      <c r="B18" s="116" t="s">
        <v>59</v>
      </c>
      <c r="C18" s="512"/>
      <c r="D18" s="332">
        <f aca="true" t="shared" si="25" ref="D18:U18">IF(D$11=$AC10,0,IF(D$10=$AG4,D$5*IF(D$8&gt;0,D$8,100*D$9/IF(D$14=0,0,VALUE(LEFT(D$14,2)))),0))</f>
        <v>0</v>
      </c>
      <c r="E18" s="332">
        <f t="shared" si="25"/>
        <v>0</v>
      </c>
      <c r="F18" s="332">
        <f t="shared" si="25"/>
        <v>0</v>
      </c>
      <c r="G18" s="332">
        <f t="shared" si="25"/>
        <v>0</v>
      </c>
      <c r="H18" s="332">
        <f t="shared" si="25"/>
        <v>0</v>
      </c>
      <c r="I18" s="332">
        <f t="shared" si="25"/>
        <v>0</v>
      </c>
      <c r="J18" s="332">
        <f t="shared" si="25"/>
        <v>0</v>
      </c>
      <c r="K18" s="332">
        <f t="shared" si="25"/>
        <v>0</v>
      </c>
      <c r="L18" s="332">
        <f t="shared" si="25"/>
        <v>0</v>
      </c>
      <c r="M18" s="332">
        <f t="shared" si="25"/>
        <v>0</v>
      </c>
      <c r="N18" s="332">
        <f t="shared" si="25"/>
        <v>0</v>
      </c>
      <c r="O18" s="332">
        <f t="shared" si="25"/>
        <v>0</v>
      </c>
      <c r="P18" s="332">
        <f t="shared" si="25"/>
        <v>0</v>
      </c>
      <c r="Q18" s="332">
        <f t="shared" si="25"/>
        <v>0</v>
      </c>
      <c r="R18" s="332">
        <f t="shared" si="25"/>
        <v>0</v>
      </c>
      <c r="S18" s="332">
        <f t="shared" si="25"/>
        <v>0</v>
      </c>
      <c r="T18" s="332">
        <f t="shared" si="25"/>
        <v>0</v>
      </c>
      <c r="U18" s="332">
        <f t="shared" si="25"/>
        <v>0</v>
      </c>
      <c r="V18" s="287">
        <f>SUM(D18:U18)</f>
        <v>0</v>
      </c>
      <c r="W18" s="35">
        <f>IF(V18=0,"","kg H")</f>
      </c>
      <c r="X18" s="121"/>
      <c r="Y18" s="121"/>
      <c r="Z18" s="36"/>
      <c r="AA18" s="36"/>
      <c r="AB18" s="267"/>
      <c r="AC18" s="299"/>
      <c r="AD18" s="300"/>
      <c r="AE18" s="269"/>
      <c r="AF18" s="269"/>
      <c r="AG18" s="269"/>
      <c r="AH18" s="272"/>
      <c r="AI18" s="276">
        <v>2</v>
      </c>
      <c r="AJ18" s="36"/>
      <c r="AK18" s="20"/>
      <c r="AL18" s="20"/>
      <c r="AM18" s="20"/>
      <c r="AN18" s="20"/>
      <c r="AO18" s="20"/>
      <c r="AP18" s="20"/>
      <c r="AQ18" s="20"/>
      <c r="AR18" s="20"/>
      <c r="AS18" s="20"/>
      <c r="AT18" s="20"/>
      <c r="AU18" s="20"/>
      <c r="AV18" s="20"/>
      <c r="AW18" s="20"/>
      <c r="AX18" s="20"/>
      <c r="AY18" s="20"/>
      <c r="AZ18" s="20"/>
      <c r="BA18" s="20"/>
      <c r="BB18" s="20"/>
    </row>
    <row r="19" spans="1:54" ht="11.25">
      <c r="A19" s="513" t="s">
        <v>253</v>
      </c>
      <c r="B19" s="117" t="s">
        <v>60</v>
      </c>
      <c r="C19" s="342"/>
      <c r="D19" s="333">
        <f aca="true" t="shared" si="26" ref="D19:U19">IF(D$11=$AC10,0,IF(D$10=$AG4,D$5*IF(D$9&gt;0,D$9,D$8*IF(D$14=0,0,VALUE(LEFT(D$14,2)))/100),0))</f>
        <v>0</v>
      </c>
      <c r="E19" s="333">
        <f t="shared" si="26"/>
        <v>0</v>
      </c>
      <c r="F19" s="333">
        <f t="shared" si="26"/>
        <v>0</v>
      </c>
      <c r="G19" s="333">
        <f t="shared" si="26"/>
        <v>0</v>
      </c>
      <c r="H19" s="333">
        <f t="shared" si="26"/>
        <v>0</v>
      </c>
      <c r="I19" s="333">
        <f t="shared" si="26"/>
        <v>0</v>
      </c>
      <c r="J19" s="333">
        <f t="shared" si="26"/>
        <v>0</v>
      </c>
      <c r="K19" s="333">
        <f t="shared" si="26"/>
        <v>0</v>
      </c>
      <c r="L19" s="333">
        <f t="shared" si="26"/>
        <v>0</v>
      </c>
      <c r="M19" s="333">
        <f t="shared" si="26"/>
        <v>0</v>
      </c>
      <c r="N19" s="333">
        <f t="shared" si="26"/>
        <v>0</v>
      </c>
      <c r="O19" s="333">
        <f t="shared" si="26"/>
        <v>0</v>
      </c>
      <c r="P19" s="333">
        <f t="shared" si="26"/>
        <v>0</v>
      </c>
      <c r="Q19" s="333">
        <f t="shared" si="26"/>
        <v>0</v>
      </c>
      <c r="R19" s="333">
        <f t="shared" si="26"/>
        <v>0</v>
      </c>
      <c r="S19" s="333">
        <f t="shared" si="26"/>
        <v>0</v>
      </c>
      <c r="T19" s="333">
        <f t="shared" si="26"/>
        <v>0</v>
      </c>
      <c r="U19" s="333">
        <f t="shared" si="26"/>
        <v>0</v>
      </c>
      <c r="V19" s="287"/>
      <c r="W19" s="35"/>
      <c r="X19" s="121"/>
      <c r="Y19" s="121"/>
      <c r="Z19" s="36"/>
      <c r="AA19" s="36"/>
      <c r="AB19" s="267"/>
      <c r="AC19" s="299"/>
      <c r="AD19" s="300"/>
      <c r="AE19" s="269"/>
      <c r="AF19" s="269"/>
      <c r="AG19" s="269"/>
      <c r="AH19" s="272"/>
      <c r="AI19" s="276">
        <v>3</v>
      </c>
      <c r="AJ19" s="36"/>
      <c r="AK19" s="20"/>
      <c r="AL19" s="20"/>
      <c r="AM19" s="20"/>
      <c r="AN19" s="20"/>
      <c r="AO19" s="20"/>
      <c r="AP19" s="20"/>
      <c r="AQ19" s="20"/>
      <c r="AR19" s="20"/>
      <c r="AS19" s="20"/>
      <c r="AT19" s="20"/>
      <c r="AU19" s="20"/>
      <c r="AV19" s="20"/>
      <c r="AW19" s="20"/>
      <c r="AX19" s="20"/>
      <c r="AY19" s="20"/>
      <c r="AZ19" s="20"/>
      <c r="BA19" s="20"/>
      <c r="BB19" s="20"/>
    </row>
    <row r="20" spans="1:54" ht="11.25">
      <c r="A20" s="530" t="s">
        <v>260</v>
      </c>
      <c r="B20" s="32" t="s">
        <v>59</v>
      </c>
      <c r="C20" s="32"/>
      <c r="D20" s="332">
        <f aca="true" t="shared" si="27" ref="D20:U20">IF(AND(D$10=$AG4,D$11=$AC10),D$5*IF(D$8&gt;0,D$8,100*D$9/IF(D$14=0,0,VALUE(LEFT(D$14,2)))),0)</f>
        <v>0</v>
      </c>
      <c r="E20" s="332">
        <f t="shared" si="27"/>
        <v>0</v>
      </c>
      <c r="F20" s="332">
        <f t="shared" si="27"/>
        <v>0</v>
      </c>
      <c r="G20" s="332">
        <f t="shared" si="27"/>
        <v>0</v>
      </c>
      <c r="H20" s="332">
        <f t="shared" si="27"/>
        <v>0</v>
      </c>
      <c r="I20" s="332">
        <f t="shared" si="27"/>
        <v>0</v>
      </c>
      <c r="J20" s="332">
        <f t="shared" si="27"/>
        <v>0</v>
      </c>
      <c r="K20" s="332">
        <f t="shared" si="27"/>
        <v>0</v>
      </c>
      <c r="L20" s="332">
        <f t="shared" si="27"/>
        <v>0</v>
      </c>
      <c r="M20" s="332">
        <f t="shared" si="27"/>
        <v>0</v>
      </c>
      <c r="N20" s="332">
        <f t="shared" si="27"/>
        <v>0</v>
      </c>
      <c r="O20" s="332">
        <f t="shared" si="27"/>
        <v>0</v>
      </c>
      <c r="P20" s="332">
        <f t="shared" si="27"/>
        <v>0</v>
      </c>
      <c r="Q20" s="332">
        <f t="shared" si="27"/>
        <v>0</v>
      </c>
      <c r="R20" s="332">
        <f t="shared" si="27"/>
        <v>0</v>
      </c>
      <c r="S20" s="332">
        <f t="shared" si="27"/>
        <v>0</v>
      </c>
      <c r="T20" s="332">
        <f t="shared" si="27"/>
        <v>0</v>
      </c>
      <c r="U20" s="332">
        <f t="shared" si="27"/>
        <v>0</v>
      </c>
      <c r="V20" s="287">
        <f>SUM(D20:U20)</f>
        <v>0</v>
      </c>
      <c r="W20" s="35">
        <f>IF(V20=0,"","kg H")</f>
      </c>
      <c r="X20" s="121"/>
      <c r="Y20" s="121"/>
      <c r="Z20" s="36"/>
      <c r="AA20" s="36"/>
      <c r="AB20" s="267"/>
      <c r="AC20" s="299"/>
      <c r="AD20" s="300"/>
      <c r="AE20" s="269"/>
      <c r="AF20" s="269"/>
      <c r="AG20" s="269"/>
      <c r="AH20" s="273"/>
      <c r="AI20" s="276">
        <v>4</v>
      </c>
      <c r="AJ20" s="36"/>
      <c r="AK20" s="20"/>
      <c r="AL20" s="20"/>
      <c r="AM20" s="20"/>
      <c r="AN20" s="20"/>
      <c r="AO20" s="20"/>
      <c r="AP20" s="20"/>
      <c r="AQ20" s="20"/>
      <c r="AR20" s="20"/>
      <c r="AS20" s="20"/>
      <c r="AT20" s="20"/>
      <c r="AU20" s="20"/>
      <c r="AV20" s="20"/>
      <c r="AW20" s="20"/>
      <c r="AX20" s="20"/>
      <c r="AY20" s="20"/>
      <c r="AZ20" s="20"/>
      <c r="BA20" s="20"/>
      <c r="BB20" s="20"/>
    </row>
    <row r="21" spans="1:54" ht="11.25">
      <c r="A21" s="513" t="s">
        <v>261</v>
      </c>
      <c r="B21" s="32" t="s">
        <v>60</v>
      </c>
      <c r="C21" s="32"/>
      <c r="D21" s="334">
        <f aca="true" t="shared" si="28" ref="D21:U21">IF(AND(D$10=$AG4,D$11=$AC10),D$5*IF(D$9&gt;0,D$9,D$8*IF(D$14=0,0,VALUE(LEFT(D$14,2)))/100),0)</f>
        <v>0</v>
      </c>
      <c r="E21" s="334">
        <f t="shared" si="28"/>
        <v>0</v>
      </c>
      <c r="F21" s="334">
        <f t="shared" si="28"/>
        <v>0</v>
      </c>
      <c r="G21" s="334">
        <f t="shared" si="28"/>
        <v>0</v>
      </c>
      <c r="H21" s="334">
        <f t="shared" si="28"/>
        <v>0</v>
      </c>
      <c r="I21" s="334">
        <f t="shared" si="28"/>
        <v>0</v>
      </c>
      <c r="J21" s="334">
        <f t="shared" si="28"/>
        <v>0</v>
      </c>
      <c r="K21" s="334">
        <f t="shared" si="28"/>
        <v>0</v>
      </c>
      <c r="L21" s="334">
        <f t="shared" si="28"/>
        <v>0</v>
      </c>
      <c r="M21" s="334">
        <f t="shared" si="28"/>
        <v>0</v>
      </c>
      <c r="N21" s="334">
        <f t="shared" si="28"/>
        <v>0</v>
      </c>
      <c r="O21" s="334">
        <f t="shared" si="28"/>
        <v>0</v>
      </c>
      <c r="P21" s="334">
        <f t="shared" si="28"/>
        <v>0</v>
      </c>
      <c r="Q21" s="334">
        <f t="shared" si="28"/>
        <v>0</v>
      </c>
      <c r="R21" s="334">
        <f t="shared" si="28"/>
        <v>0</v>
      </c>
      <c r="S21" s="334">
        <f t="shared" si="28"/>
        <v>0</v>
      </c>
      <c r="T21" s="334">
        <f t="shared" si="28"/>
        <v>0</v>
      </c>
      <c r="U21" s="334">
        <f t="shared" si="28"/>
        <v>0</v>
      </c>
      <c r="V21" s="287"/>
      <c r="W21" s="35"/>
      <c r="X21" s="121"/>
      <c r="Y21" s="121"/>
      <c r="Z21" s="36"/>
      <c r="AA21" s="36"/>
      <c r="AB21" s="267"/>
      <c r="AC21" s="299"/>
      <c r="AD21" s="300"/>
      <c r="AE21" s="269"/>
      <c r="AF21" s="269"/>
      <c r="AG21" s="326"/>
      <c r="AH21" s="269"/>
      <c r="AI21" s="276">
        <v>5</v>
      </c>
      <c r="AJ21" s="36"/>
      <c r="AK21" s="20"/>
      <c r="AL21" s="20"/>
      <c r="AM21" s="20"/>
      <c r="AN21" s="20"/>
      <c r="AO21" s="20"/>
      <c r="AP21" s="20"/>
      <c r="AQ21" s="20"/>
      <c r="AR21" s="20"/>
      <c r="AS21" s="20"/>
      <c r="AT21" s="20"/>
      <c r="AU21" s="20"/>
      <c r="AV21" s="20"/>
      <c r="AW21" s="20"/>
      <c r="AX21" s="20"/>
      <c r="AY21" s="20"/>
      <c r="AZ21" s="20"/>
      <c r="BA21" s="20"/>
      <c r="BB21" s="20"/>
    </row>
    <row r="22" spans="1:54" ht="11.25">
      <c r="A22" s="511" t="s">
        <v>254</v>
      </c>
      <c r="B22" s="116" t="s">
        <v>59</v>
      </c>
      <c r="C22" s="116"/>
      <c r="D22" s="332">
        <f>IF(D$10=$AG5,D$5*IF(D$8&gt;0,D$8,100*D$9/IF(D$14=0,0,VALUE(LEFT(D$14,2)))),0)</f>
        <v>0</v>
      </c>
      <c r="E22" s="332">
        <f aca="true" t="shared" si="29" ref="E22:U22">IF(E$10=$AG5,E$5*IF(E$8&gt;0,E$8,100*E$9/IF(E$14=0,0,VALUE(LEFT(E$14,2)))),0)</f>
        <v>0</v>
      </c>
      <c r="F22" s="332">
        <f t="shared" si="29"/>
        <v>0</v>
      </c>
      <c r="G22" s="332">
        <f t="shared" si="29"/>
        <v>0</v>
      </c>
      <c r="H22" s="332">
        <f t="shared" si="29"/>
        <v>0</v>
      </c>
      <c r="I22" s="332">
        <f t="shared" si="29"/>
        <v>0</v>
      </c>
      <c r="J22" s="332">
        <f t="shared" si="29"/>
        <v>0</v>
      </c>
      <c r="K22" s="332">
        <f t="shared" si="29"/>
        <v>0</v>
      </c>
      <c r="L22" s="332">
        <f t="shared" si="29"/>
        <v>0</v>
      </c>
      <c r="M22" s="332">
        <f t="shared" si="29"/>
        <v>0</v>
      </c>
      <c r="N22" s="332">
        <f t="shared" si="29"/>
        <v>0</v>
      </c>
      <c r="O22" s="332">
        <f t="shared" si="29"/>
        <v>0</v>
      </c>
      <c r="P22" s="332">
        <f t="shared" si="29"/>
        <v>0</v>
      </c>
      <c r="Q22" s="332">
        <f t="shared" si="29"/>
        <v>0</v>
      </c>
      <c r="R22" s="332">
        <f t="shared" si="29"/>
        <v>0</v>
      </c>
      <c r="S22" s="332">
        <f t="shared" si="29"/>
        <v>0</v>
      </c>
      <c r="T22" s="332">
        <f t="shared" si="29"/>
        <v>0</v>
      </c>
      <c r="U22" s="332">
        <f t="shared" si="29"/>
        <v>0</v>
      </c>
      <c r="V22" s="287">
        <f>SUM(D22:U22)</f>
        <v>0</v>
      </c>
      <c r="W22" s="35">
        <f>IF(V22=0,"","kg H")</f>
      </c>
      <c r="X22" s="121"/>
      <c r="Y22" s="121"/>
      <c r="Z22" s="36"/>
      <c r="AA22" s="36"/>
      <c r="AB22" s="267"/>
      <c r="AC22" s="299"/>
      <c r="AD22" s="300"/>
      <c r="AE22" s="269"/>
      <c r="AF22" s="269"/>
      <c r="AG22" s="326"/>
      <c r="AH22" s="269"/>
      <c r="AI22" s="276">
        <v>6</v>
      </c>
      <c r="AJ22" s="36"/>
      <c r="AK22" s="20"/>
      <c r="AL22" s="20"/>
      <c r="AM22" s="20"/>
      <c r="AN22" s="20"/>
      <c r="AO22" s="20"/>
      <c r="AP22" s="20"/>
      <c r="AQ22" s="20"/>
      <c r="AR22" s="20"/>
      <c r="AS22" s="20"/>
      <c r="AT22" s="20"/>
      <c r="AU22" s="20"/>
      <c r="AV22" s="20"/>
      <c r="AW22" s="20"/>
      <c r="AX22" s="20"/>
      <c r="AY22" s="20"/>
      <c r="AZ22" s="20"/>
      <c r="BA22" s="20"/>
      <c r="BB22" s="20"/>
    </row>
    <row r="23" spans="1:54" ht="11.25">
      <c r="A23" s="513"/>
      <c r="B23" s="117" t="s">
        <v>60</v>
      </c>
      <c r="C23" s="117"/>
      <c r="D23" s="334">
        <f>IF(D$10=$AG5,D$5*IF(D$9&gt;0,D$9,D$8*IF(D$14=0,0,VALUE(LEFT(D$14,2)))/100),0)</f>
        <v>0</v>
      </c>
      <c r="E23" s="334">
        <f aca="true" t="shared" si="30" ref="E23:U23">IF(E$10=$AG5,E$5*IF(E$9&gt;0,E$9,E$8*IF(E$14=0,0,VALUE(LEFT(E$14,2)))/100),0)</f>
        <v>0</v>
      </c>
      <c r="F23" s="334">
        <f t="shared" si="30"/>
        <v>0</v>
      </c>
      <c r="G23" s="334">
        <f t="shared" si="30"/>
        <v>0</v>
      </c>
      <c r="H23" s="334">
        <f t="shared" si="30"/>
        <v>0</v>
      </c>
      <c r="I23" s="334">
        <f t="shared" si="30"/>
        <v>0</v>
      </c>
      <c r="J23" s="334">
        <f t="shared" si="30"/>
        <v>0</v>
      </c>
      <c r="K23" s="334">
        <f t="shared" si="30"/>
        <v>0</v>
      </c>
      <c r="L23" s="334">
        <f t="shared" si="30"/>
        <v>0</v>
      </c>
      <c r="M23" s="334">
        <f t="shared" si="30"/>
        <v>0</v>
      </c>
      <c r="N23" s="334">
        <f t="shared" si="30"/>
        <v>0</v>
      </c>
      <c r="O23" s="334">
        <f t="shared" si="30"/>
        <v>0</v>
      </c>
      <c r="P23" s="334">
        <f t="shared" si="30"/>
        <v>0</v>
      </c>
      <c r="Q23" s="334">
        <f t="shared" si="30"/>
        <v>0</v>
      </c>
      <c r="R23" s="334">
        <f t="shared" si="30"/>
        <v>0</v>
      </c>
      <c r="S23" s="334">
        <f t="shared" si="30"/>
        <v>0</v>
      </c>
      <c r="T23" s="334">
        <f t="shared" si="30"/>
        <v>0</v>
      </c>
      <c r="U23" s="334">
        <f t="shared" si="30"/>
        <v>0</v>
      </c>
      <c r="V23" s="287"/>
      <c r="W23" s="35"/>
      <c r="X23" s="121"/>
      <c r="Y23" s="121"/>
      <c r="Z23" s="36"/>
      <c r="AA23" s="36"/>
      <c r="AB23" s="267"/>
      <c r="AC23" s="299"/>
      <c r="AD23" s="300"/>
      <c r="AE23" s="269"/>
      <c r="AF23" s="269"/>
      <c r="AG23" s="269"/>
      <c r="AH23" s="269"/>
      <c r="AI23" s="276">
        <v>7</v>
      </c>
      <c r="AJ23" s="36"/>
      <c r="AK23" s="20"/>
      <c r="AL23" s="20"/>
      <c r="AM23" s="20"/>
      <c r="AN23" s="20"/>
      <c r="AO23" s="20"/>
      <c r="AP23" s="20"/>
      <c r="AQ23" s="20"/>
      <c r="AR23" s="20"/>
      <c r="AS23" s="20"/>
      <c r="AT23" s="20"/>
      <c r="AU23" s="20"/>
      <c r="AV23" s="20"/>
      <c r="AW23" s="20"/>
      <c r="AX23" s="20"/>
      <c r="AY23" s="20"/>
      <c r="AZ23" s="20"/>
      <c r="BA23" s="20"/>
      <c r="BB23" s="20"/>
    </row>
    <row r="24" spans="1:54" ht="11.25">
      <c r="A24" s="511" t="s">
        <v>256</v>
      </c>
      <c r="B24" s="116" t="s">
        <v>59</v>
      </c>
      <c r="C24" s="116"/>
      <c r="D24" s="332">
        <f>IF(D$10=$AG6,D$5*IF(D$8&gt;0,D$8,IF(D13&gt;0,D12*D13/10^3,100*D$9/IF(D$14=0,0,VALUE(LEFT(D$14,2))))),0)</f>
        <v>0</v>
      </c>
      <c r="E24" s="332">
        <f aca="true" t="shared" si="31" ref="E24:U24">IF(E$10=$AG6,E$5*IF(E$8&gt;0,E$8,IF(E13&gt;0,E12*E13/10^3,100*E$9/IF(E$14=0,0,VALUE(LEFT(E$14,2))))),0)</f>
        <v>0</v>
      </c>
      <c r="F24" s="332">
        <f t="shared" si="31"/>
        <v>0</v>
      </c>
      <c r="G24" s="332">
        <f t="shared" si="31"/>
        <v>0</v>
      </c>
      <c r="H24" s="332">
        <f t="shared" si="31"/>
        <v>0</v>
      </c>
      <c r="I24" s="332">
        <f t="shared" si="31"/>
        <v>0</v>
      </c>
      <c r="J24" s="332">
        <f t="shared" si="31"/>
        <v>0</v>
      </c>
      <c r="K24" s="332">
        <f t="shared" si="31"/>
        <v>0</v>
      </c>
      <c r="L24" s="332">
        <f t="shared" si="31"/>
        <v>0</v>
      </c>
      <c r="M24" s="332">
        <f t="shared" si="31"/>
        <v>0</v>
      </c>
      <c r="N24" s="332">
        <f t="shared" si="31"/>
        <v>0</v>
      </c>
      <c r="O24" s="332">
        <f t="shared" si="31"/>
        <v>0</v>
      </c>
      <c r="P24" s="332">
        <f t="shared" si="31"/>
        <v>0</v>
      </c>
      <c r="Q24" s="332">
        <f t="shared" si="31"/>
        <v>0</v>
      </c>
      <c r="R24" s="332">
        <f t="shared" si="31"/>
        <v>0</v>
      </c>
      <c r="S24" s="332">
        <f t="shared" si="31"/>
        <v>0</v>
      </c>
      <c r="T24" s="332">
        <f t="shared" si="31"/>
        <v>0</v>
      </c>
      <c r="U24" s="332">
        <f t="shared" si="31"/>
        <v>0</v>
      </c>
      <c r="V24" s="287">
        <f>SUM(D24:U24)</f>
        <v>0</v>
      </c>
      <c r="W24" s="35">
        <f>IF(V24=0,"","kg H")</f>
      </c>
      <c r="X24" s="121"/>
      <c r="Y24" s="121"/>
      <c r="Z24" s="36"/>
      <c r="AA24" s="36"/>
      <c r="AB24" s="267"/>
      <c r="AC24" s="299"/>
      <c r="AD24" s="300"/>
      <c r="AE24" s="269"/>
      <c r="AF24" s="269"/>
      <c r="AG24" s="269"/>
      <c r="AH24" s="269"/>
      <c r="AI24" s="276">
        <v>8</v>
      </c>
      <c r="AJ24" s="36"/>
      <c r="AK24" s="20"/>
      <c r="AL24" s="20"/>
      <c r="AM24" s="20"/>
      <c r="AN24" s="20"/>
      <c r="AO24" s="20"/>
      <c r="AP24" s="20"/>
      <c r="AQ24" s="20"/>
      <c r="AR24" s="20"/>
      <c r="AS24" s="20"/>
      <c r="AT24" s="20"/>
      <c r="AU24" s="20"/>
      <c r="AV24" s="20"/>
      <c r="AW24" s="20"/>
      <c r="AX24" s="20"/>
      <c r="AY24" s="20"/>
      <c r="AZ24" s="20"/>
      <c r="BA24" s="20"/>
      <c r="BB24" s="20"/>
    </row>
    <row r="25" spans="1:54" ht="11.25">
      <c r="A25" s="514"/>
      <c r="B25" s="37" t="s">
        <v>60</v>
      </c>
      <c r="C25" s="37"/>
      <c r="D25" s="335">
        <f>IF(D$10=$AG6,D$5*IF(D$9&gt;0,D$9,IF(D13&gt;0,D12*D13/10^3*IF(D$14=0,0,VALUE(LEFT(D$14,2))),D$8*IF(D$14=0,0,VALUE(LEFT(D$14,2))))/100),0)</f>
        <v>0</v>
      </c>
      <c r="E25" s="335">
        <f aca="true" t="shared" si="32" ref="E25:U25">IF(E$10=$AG6,E$5*IF(E$9&gt;0,E$9,IF(E13&gt;0,E12*E13/10^3*IF(E$14=0,0,VALUE(LEFT(E$14,2))),E$8*IF(E$14=0,0,VALUE(LEFT(E$14,2))))/100),0)</f>
        <v>0</v>
      </c>
      <c r="F25" s="335">
        <f t="shared" si="32"/>
        <v>0</v>
      </c>
      <c r="G25" s="335">
        <f t="shared" si="32"/>
        <v>0</v>
      </c>
      <c r="H25" s="335">
        <f t="shared" si="32"/>
        <v>0</v>
      </c>
      <c r="I25" s="335">
        <f t="shared" si="32"/>
        <v>0</v>
      </c>
      <c r="J25" s="335">
        <f t="shared" si="32"/>
        <v>0</v>
      </c>
      <c r="K25" s="335">
        <f t="shared" si="32"/>
        <v>0</v>
      </c>
      <c r="L25" s="335">
        <f t="shared" si="32"/>
        <v>0</v>
      </c>
      <c r="M25" s="335">
        <f t="shared" si="32"/>
        <v>0</v>
      </c>
      <c r="N25" s="335">
        <f t="shared" si="32"/>
        <v>0</v>
      </c>
      <c r="O25" s="335">
        <f t="shared" si="32"/>
        <v>0</v>
      </c>
      <c r="P25" s="335">
        <f t="shared" si="32"/>
        <v>0</v>
      </c>
      <c r="Q25" s="335">
        <f t="shared" si="32"/>
        <v>0</v>
      </c>
      <c r="R25" s="335">
        <f t="shared" si="32"/>
        <v>0</v>
      </c>
      <c r="S25" s="335">
        <f t="shared" si="32"/>
        <v>0</v>
      </c>
      <c r="T25" s="335">
        <f t="shared" si="32"/>
        <v>0</v>
      </c>
      <c r="U25" s="335">
        <f t="shared" si="32"/>
        <v>0</v>
      </c>
      <c r="V25" s="287"/>
      <c r="W25" s="35"/>
      <c r="X25" s="121"/>
      <c r="Y25" s="121"/>
      <c r="Z25" s="36"/>
      <c r="AA25" s="36"/>
      <c r="AB25" s="267"/>
      <c r="AC25" s="299"/>
      <c r="AD25" s="300"/>
      <c r="AE25" s="269"/>
      <c r="AF25" s="269"/>
      <c r="AG25" s="269"/>
      <c r="AH25" s="269"/>
      <c r="AI25" s="276">
        <v>9</v>
      </c>
      <c r="AJ25" s="36"/>
      <c r="AK25" s="20"/>
      <c r="AL25" s="20"/>
      <c r="AM25" s="20"/>
      <c r="AN25" s="20"/>
      <c r="AO25" s="20"/>
      <c r="AP25" s="20"/>
      <c r="AQ25" s="20"/>
      <c r="AR25" s="20"/>
      <c r="AS25" s="20"/>
      <c r="AT25" s="20"/>
      <c r="AU25" s="20"/>
      <c r="AV25" s="20"/>
      <c r="AW25" s="20"/>
      <c r="AX25" s="20"/>
      <c r="AY25" s="20"/>
      <c r="AZ25" s="20"/>
      <c r="BA25" s="20"/>
      <c r="BB25" s="20"/>
    </row>
    <row r="26" spans="1:54" ht="11.25">
      <c r="A26" s="513" t="s">
        <v>62</v>
      </c>
      <c r="B26" s="117" t="s">
        <v>63</v>
      </c>
      <c r="C26" s="117"/>
      <c r="D26" s="334">
        <f>IF(D$10=$AG6,IF(D13&gt;0,D13,D24/(D5*D12)*10^3),0)</f>
        <v>0</v>
      </c>
      <c r="E26" s="334">
        <f aca="true" t="shared" si="33" ref="E26:U26">IF(E$10=$AG6,IF(E13&gt;0,E13,E24/(E5*E12)*10^3),0)</f>
        <v>0</v>
      </c>
      <c r="F26" s="334">
        <f t="shared" si="33"/>
        <v>0</v>
      </c>
      <c r="G26" s="334">
        <f t="shared" si="33"/>
        <v>0</v>
      </c>
      <c r="H26" s="334">
        <f t="shared" si="33"/>
        <v>0</v>
      </c>
      <c r="I26" s="334">
        <f t="shared" si="33"/>
        <v>0</v>
      </c>
      <c r="J26" s="334">
        <f t="shared" si="33"/>
        <v>0</v>
      </c>
      <c r="K26" s="334">
        <f t="shared" si="33"/>
        <v>0</v>
      </c>
      <c r="L26" s="334">
        <f t="shared" si="33"/>
        <v>0</v>
      </c>
      <c r="M26" s="334">
        <f t="shared" si="33"/>
        <v>0</v>
      </c>
      <c r="N26" s="334">
        <f t="shared" si="33"/>
        <v>0</v>
      </c>
      <c r="O26" s="334">
        <f t="shared" si="33"/>
        <v>0</v>
      </c>
      <c r="P26" s="334">
        <f t="shared" si="33"/>
        <v>0</v>
      </c>
      <c r="Q26" s="334">
        <f t="shared" si="33"/>
        <v>0</v>
      </c>
      <c r="R26" s="334">
        <f t="shared" si="33"/>
        <v>0</v>
      </c>
      <c r="S26" s="334">
        <f t="shared" si="33"/>
        <v>0</v>
      </c>
      <c r="T26" s="334">
        <f t="shared" si="33"/>
        <v>0</v>
      </c>
      <c r="U26" s="334">
        <f t="shared" si="33"/>
        <v>0</v>
      </c>
      <c r="V26" s="287"/>
      <c r="W26" s="35"/>
      <c r="X26" s="121"/>
      <c r="Y26" s="121"/>
      <c r="Z26" s="36"/>
      <c r="AA26" s="36"/>
      <c r="AB26" s="267"/>
      <c r="AC26" s="299"/>
      <c r="AD26" s="300"/>
      <c r="AE26" s="269"/>
      <c r="AF26" s="269"/>
      <c r="AG26" s="269"/>
      <c r="AH26" s="269"/>
      <c r="AI26" s="276">
        <v>10</v>
      </c>
      <c r="AJ26" s="36"/>
      <c r="AK26" s="20"/>
      <c r="AL26" s="20"/>
      <c r="AM26" s="20"/>
      <c r="AN26" s="20"/>
      <c r="AO26" s="20"/>
      <c r="AP26" s="20"/>
      <c r="AQ26" s="20"/>
      <c r="AR26" s="20"/>
      <c r="AS26" s="20"/>
      <c r="AT26" s="20"/>
      <c r="AU26" s="20"/>
      <c r="AV26" s="20"/>
      <c r="AW26" s="20"/>
      <c r="AX26" s="20"/>
      <c r="AY26" s="20"/>
      <c r="AZ26" s="20"/>
      <c r="BA26" s="20"/>
      <c r="BB26" s="20"/>
    </row>
    <row r="27" spans="1:54" ht="11.25">
      <c r="A27" s="514" t="s">
        <v>184</v>
      </c>
      <c r="B27" s="32" t="s">
        <v>59</v>
      </c>
      <c r="C27" s="32"/>
      <c r="D27" s="332">
        <f>IF(D$10=$AG7,D$5*IF(D$8&gt;0,D$8,100*D$9/IF(D$14=0,0,VALUE(LEFT(D$14,2)))),0)</f>
        <v>0</v>
      </c>
      <c r="E27" s="332">
        <f aca="true" t="shared" si="34" ref="E27:U27">IF(E$10=$AG7,E$5*IF(E$8&gt;0,E$8,100*E$9/IF(E$14=0,0,VALUE(LEFT(E$14,2)))),0)</f>
        <v>0</v>
      </c>
      <c r="F27" s="332">
        <f t="shared" si="34"/>
        <v>0</v>
      </c>
      <c r="G27" s="332">
        <f t="shared" si="34"/>
        <v>0</v>
      </c>
      <c r="H27" s="332">
        <f t="shared" si="34"/>
        <v>0</v>
      </c>
      <c r="I27" s="332">
        <f t="shared" si="34"/>
        <v>0</v>
      </c>
      <c r="J27" s="332">
        <f t="shared" si="34"/>
        <v>0</v>
      </c>
      <c r="K27" s="332">
        <f t="shared" si="34"/>
        <v>0</v>
      </c>
      <c r="L27" s="332">
        <f t="shared" si="34"/>
        <v>0</v>
      </c>
      <c r="M27" s="332">
        <f t="shared" si="34"/>
        <v>0</v>
      </c>
      <c r="N27" s="332">
        <f t="shared" si="34"/>
        <v>0</v>
      </c>
      <c r="O27" s="332">
        <f t="shared" si="34"/>
        <v>0</v>
      </c>
      <c r="P27" s="332">
        <f t="shared" si="34"/>
        <v>0</v>
      </c>
      <c r="Q27" s="332">
        <f t="shared" si="34"/>
        <v>0</v>
      </c>
      <c r="R27" s="332">
        <f t="shared" si="34"/>
        <v>0</v>
      </c>
      <c r="S27" s="332">
        <f t="shared" si="34"/>
        <v>0</v>
      </c>
      <c r="T27" s="332">
        <f t="shared" si="34"/>
        <v>0</v>
      </c>
      <c r="U27" s="332">
        <f t="shared" si="34"/>
        <v>0</v>
      </c>
      <c r="V27" s="287">
        <f>SUM(D27:U27)</f>
        <v>0</v>
      </c>
      <c r="W27" s="35">
        <f>IF(V27=0,"","kg H")</f>
      </c>
      <c r="X27" s="121"/>
      <c r="Y27" s="121"/>
      <c r="Z27" s="36"/>
      <c r="AA27" s="36"/>
      <c r="AB27" s="267"/>
      <c r="AC27" s="299"/>
      <c r="AD27" s="300"/>
      <c r="AE27" s="269"/>
      <c r="AF27" s="269"/>
      <c r="AG27" s="269"/>
      <c r="AH27" s="269"/>
      <c r="AI27" s="276">
        <v>11</v>
      </c>
      <c r="AJ27" s="36"/>
      <c r="AK27" s="20"/>
      <c r="AL27" s="20"/>
      <c r="AM27" s="20"/>
      <c r="AN27" s="20"/>
      <c r="AO27" s="20"/>
      <c r="AP27" s="20"/>
      <c r="AQ27" s="20"/>
      <c r="AR27" s="20"/>
      <c r="AS27" s="20"/>
      <c r="AT27" s="20"/>
      <c r="AU27" s="20"/>
      <c r="AV27" s="20"/>
      <c r="AW27" s="20"/>
      <c r="AX27" s="20"/>
      <c r="AY27" s="20"/>
      <c r="AZ27" s="20"/>
      <c r="BA27" s="20"/>
      <c r="BB27" s="20"/>
    </row>
    <row r="28" spans="1:54" ht="11.25">
      <c r="A28" s="513"/>
      <c r="B28" s="117" t="s">
        <v>60</v>
      </c>
      <c r="C28" s="342"/>
      <c r="D28" s="334">
        <f>IF(D$10=$AG7,D$5*IF(D$9&gt;0,D$9,D$8*IF(D$14=0,0,VALUE(LEFT(D$14,2)))/100),0)</f>
        <v>0</v>
      </c>
      <c r="E28" s="334">
        <f aca="true" t="shared" si="35" ref="E28:U28">IF(E$10=$AG7,E$5*IF(E$9&gt;0,E$9,E$8*IF(E$14=0,0,VALUE(LEFT(E$14,2)))/100),0)</f>
        <v>0</v>
      </c>
      <c r="F28" s="334">
        <f t="shared" si="35"/>
        <v>0</v>
      </c>
      <c r="G28" s="334">
        <f t="shared" si="35"/>
        <v>0</v>
      </c>
      <c r="H28" s="334">
        <f t="shared" si="35"/>
        <v>0</v>
      </c>
      <c r="I28" s="334">
        <f t="shared" si="35"/>
        <v>0</v>
      </c>
      <c r="J28" s="334">
        <f t="shared" si="35"/>
        <v>0</v>
      </c>
      <c r="K28" s="334">
        <f t="shared" si="35"/>
        <v>0</v>
      </c>
      <c r="L28" s="334">
        <f t="shared" si="35"/>
        <v>0</v>
      </c>
      <c r="M28" s="334">
        <f t="shared" si="35"/>
        <v>0</v>
      </c>
      <c r="N28" s="334">
        <f t="shared" si="35"/>
        <v>0</v>
      </c>
      <c r="O28" s="334">
        <f t="shared" si="35"/>
        <v>0</v>
      </c>
      <c r="P28" s="334">
        <f t="shared" si="35"/>
        <v>0</v>
      </c>
      <c r="Q28" s="334">
        <f t="shared" si="35"/>
        <v>0</v>
      </c>
      <c r="R28" s="334">
        <f t="shared" si="35"/>
        <v>0</v>
      </c>
      <c r="S28" s="334">
        <f t="shared" si="35"/>
        <v>0</v>
      </c>
      <c r="T28" s="334">
        <f t="shared" si="35"/>
        <v>0</v>
      </c>
      <c r="U28" s="334">
        <f t="shared" si="35"/>
        <v>0</v>
      </c>
      <c r="V28" s="287"/>
      <c r="W28" s="35"/>
      <c r="X28" s="121"/>
      <c r="Y28" s="121"/>
      <c r="Z28" s="36"/>
      <c r="AA28" s="36"/>
      <c r="AB28" s="267"/>
      <c r="AC28" s="299"/>
      <c r="AD28" s="300"/>
      <c r="AE28" s="269"/>
      <c r="AF28" s="269"/>
      <c r="AG28" s="269"/>
      <c r="AH28" s="269"/>
      <c r="AI28" s="276">
        <v>12</v>
      </c>
      <c r="AJ28" s="36"/>
      <c r="AK28" s="20"/>
      <c r="AL28" s="20"/>
      <c r="AM28" s="20"/>
      <c r="AN28" s="20"/>
      <c r="AO28" s="20"/>
      <c r="AP28" s="20"/>
      <c r="AQ28" s="20"/>
      <c r="AR28" s="20"/>
      <c r="AS28" s="20"/>
      <c r="AT28" s="20"/>
      <c r="AU28" s="20"/>
      <c r="AV28" s="20"/>
      <c r="AW28" s="20"/>
      <c r="AX28" s="20"/>
      <c r="AY28" s="20"/>
      <c r="AZ28" s="20"/>
      <c r="BA28" s="20"/>
      <c r="BB28" s="20"/>
    </row>
    <row r="29" spans="1:54" ht="11.25">
      <c r="A29" s="37"/>
      <c r="B29" s="37"/>
      <c r="C29" s="37"/>
      <c r="D29" s="380"/>
      <c r="E29" s="380"/>
      <c r="F29" s="380"/>
      <c r="G29" s="380"/>
      <c r="H29" s="380"/>
      <c r="I29" s="380"/>
      <c r="J29" s="380"/>
      <c r="K29" s="380"/>
      <c r="L29" s="380"/>
      <c r="M29" s="380"/>
      <c r="N29" s="380"/>
      <c r="O29" s="380"/>
      <c r="P29" s="380"/>
      <c r="Q29" s="380"/>
      <c r="R29" s="380"/>
      <c r="S29" s="380"/>
      <c r="T29" s="380"/>
      <c r="U29" s="380"/>
      <c r="V29" s="287"/>
      <c r="W29" s="35"/>
      <c r="X29" s="121"/>
      <c r="Y29" s="121"/>
      <c r="Z29" s="36"/>
      <c r="AA29" s="36"/>
      <c r="AB29" s="267"/>
      <c r="AC29" s="269"/>
      <c r="AD29" s="300"/>
      <c r="AE29" s="269"/>
      <c r="AF29" s="269"/>
      <c r="AG29" s="269"/>
      <c r="AH29" s="269"/>
      <c r="AI29" s="276">
        <v>13</v>
      </c>
      <c r="AJ29" s="36"/>
      <c r="AK29" s="20"/>
      <c r="AL29" s="20"/>
      <c r="AM29" s="20"/>
      <c r="AN29" s="20"/>
      <c r="AO29" s="20"/>
      <c r="AP29" s="20"/>
      <c r="AQ29" s="20"/>
      <c r="AR29" s="20"/>
      <c r="AS29" s="20"/>
      <c r="AT29" s="20"/>
      <c r="AU29" s="20"/>
      <c r="AV29" s="20"/>
      <c r="AW29" s="20"/>
      <c r="AX29" s="20"/>
      <c r="AY29" s="20"/>
      <c r="AZ29" s="20"/>
      <c r="BA29" s="20"/>
      <c r="BB29" s="20"/>
    </row>
    <row r="30" spans="1:54" ht="11.25">
      <c r="A30" s="19" t="s">
        <v>168</v>
      </c>
      <c r="B30" s="32"/>
      <c r="C30" s="32"/>
      <c r="D30" s="44"/>
      <c r="E30" s="44"/>
      <c r="F30" s="44"/>
      <c r="G30" s="44"/>
      <c r="H30" s="44"/>
      <c r="I30" s="44"/>
      <c r="J30" s="44"/>
      <c r="K30" s="44"/>
      <c r="L30" s="44"/>
      <c r="M30" s="44"/>
      <c r="N30" s="44"/>
      <c r="O30" s="44"/>
      <c r="P30" s="44"/>
      <c r="Q30" s="44"/>
      <c r="R30" s="44"/>
      <c r="S30" s="44"/>
      <c r="T30" s="44"/>
      <c r="U30" s="44"/>
      <c r="V30" s="40"/>
      <c r="W30" s="35"/>
      <c r="X30" s="121"/>
      <c r="Y30" s="121"/>
      <c r="Z30" s="36"/>
      <c r="AA30" s="36"/>
      <c r="AB30" s="267"/>
      <c r="AC30" s="269"/>
      <c r="AD30" s="300"/>
      <c r="AE30" s="269"/>
      <c r="AF30" s="269"/>
      <c r="AG30" s="269"/>
      <c r="AH30" s="269"/>
      <c r="AI30" s="276">
        <v>14</v>
      </c>
      <c r="AJ30" s="36"/>
      <c r="AK30" s="20"/>
      <c r="AL30" s="20"/>
      <c r="AM30" s="20"/>
      <c r="AN30" s="20"/>
      <c r="AO30" s="20"/>
      <c r="AP30" s="20"/>
      <c r="AQ30" s="20"/>
      <c r="AR30" s="20"/>
      <c r="AS30" s="20"/>
      <c r="AT30" s="20"/>
      <c r="AU30" s="20"/>
      <c r="AV30" s="20"/>
      <c r="AW30" s="20"/>
      <c r="AX30" s="20"/>
      <c r="AY30" s="20"/>
      <c r="AZ30" s="20"/>
      <c r="BA30" s="20"/>
      <c r="BB30" s="20"/>
    </row>
    <row r="31" spans="1:54" ht="11.25">
      <c r="A31" s="511" t="str">
        <f>AC3</f>
        <v>NPK 14-3-15</v>
      </c>
      <c r="B31" s="630">
        <f>AD3</f>
        <v>140315</v>
      </c>
      <c r="C31" s="631"/>
      <c r="D31" s="332">
        <f aca="true" t="shared" si="36" ref="D31:D42">IF($AC3="",0,IF($A31=D$11,SUM(D$16,D$18,D$20,D$22,D$24,D$27),0))</f>
        <v>0</v>
      </c>
      <c r="E31" s="332">
        <f aca="true" t="shared" si="37" ref="E31:U42">IF($AC3="",0,IF($A31=E$11,SUM(E$16,E$18,E$20,E$22,E$24,E$27),0))</f>
        <v>0</v>
      </c>
      <c r="F31" s="332">
        <f t="shared" si="37"/>
        <v>0</v>
      </c>
      <c r="G31" s="332">
        <f t="shared" si="37"/>
        <v>0</v>
      </c>
      <c r="H31" s="332">
        <f t="shared" si="37"/>
        <v>0</v>
      </c>
      <c r="I31" s="332">
        <f t="shared" si="37"/>
        <v>0</v>
      </c>
      <c r="J31" s="332">
        <f t="shared" si="37"/>
        <v>0</v>
      </c>
      <c r="K31" s="332">
        <f t="shared" si="37"/>
        <v>0</v>
      </c>
      <c r="L31" s="332">
        <f t="shared" si="37"/>
        <v>0</v>
      </c>
      <c r="M31" s="332">
        <f t="shared" si="37"/>
        <v>0</v>
      </c>
      <c r="N31" s="332">
        <f t="shared" si="37"/>
        <v>0</v>
      </c>
      <c r="O31" s="332">
        <f t="shared" si="37"/>
        <v>0</v>
      </c>
      <c r="P31" s="332">
        <f t="shared" si="37"/>
        <v>0</v>
      </c>
      <c r="Q31" s="332">
        <f t="shared" si="37"/>
        <v>0</v>
      </c>
      <c r="R31" s="332">
        <f t="shared" si="37"/>
        <v>0</v>
      </c>
      <c r="S31" s="332">
        <f t="shared" si="37"/>
        <v>0</v>
      </c>
      <c r="T31" s="332">
        <f t="shared" si="37"/>
        <v>0</v>
      </c>
      <c r="U31" s="332">
        <f t="shared" si="37"/>
        <v>0</v>
      </c>
      <c r="V31" s="287">
        <f>SUM(D31:U31)</f>
        <v>0</v>
      </c>
      <c r="W31" s="35">
        <f aca="true" t="shared" si="38" ref="W31:W42">IF(V31=0,"","kg H")</f>
      </c>
      <c r="X31" s="121"/>
      <c r="Y31" s="121"/>
      <c r="Z31" s="36"/>
      <c r="AA31" s="36"/>
      <c r="AB31" s="267"/>
      <c r="AC31" s="269"/>
      <c r="AD31" s="300"/>
      <c r="AE31" s="269"/>
      <c r="AF31" s="269"/>
      <c r="AG31" s="269"/>
      <c r="AH31" s="269"/>
      <c r="AI31" s="276">
        <v>15</v>
      </c>
      <c r="AJ31" s="36"/>
      <c r="AK31" s="20"/>
      <c r="AL31" s="20"/>
      <c r="AM31" s="20"/>
      <c r="AN31" s="20"/>
      <c r="AO31" s="20"/>
      <c r="AP31" s="20"/>
      <c r="AQ31" s="20"/>
      <c r="AR31" s="20"/>
      <c r="AS31" s="20"/>
      <c r="AT31" s="20"/>
      <c r="AU31" s="20"/>
      <c r="AV31" s="20"/>
      <c r="AW31" s="20"/>
      <c r="AX31" s="20"/>
      <c r="AY31" s="20"/>
      <c r="AZ31" s="20"/>
      <c r="BA31" s="20"/>
      <c r="BB31" s="20"/>
    </row>
    <row r="32" spans="1:54" ht="11.25">
      <c r="A32" s="514" t="str">
        <f aca="true" t="shared" si="39" ref="A32:A42">AC4</f>
        <v>NPK 21-3-10</v>
      </c>
      <c r="B32" s="632">
        <f>AD4</f>
        <v>210310</v>
      </c>
      <c r="C32" s="633"/>
      <c r="D32" s="333">
        <f t="shared" si="36"/>
        <v>0</v>
      </c>
      <c r="E32" s="333">
        <f aca="true" t="shared" si="40" ref="E32:S32">IF($AC4="",0,IF($A32=E$11,SUM(E$16,E$18,E$20,E$22,E$24,E$27),0))</f>
        <v>0</v>
      </c>
      <c r="F32" s="333">
        <f t="shared" si="40"/>
        <v>0</v>
      </c>
      <c r="G32" s="333">
        <f t="shared" si="40"/>
        <v>0</v>
      </c>
      <c r="H32" s="333">
        <f t="shared" si="40"/>
        <v>0</v>
      </c>
      <c r="I32" s="333">
        <f t="shared" si="40"/>
        <v>0</v>
      </c>
      <c r="J32" s="333">
        <f t="shared" si="40"/>
        <v>0</v>
      </c>
      <c r="K32" s="333">
        <f t="shared" si="40"/>
        <v>0</v>
      </c>
      <c r="L32" s="333">
        <f t="shared" si="40"/>
        <v>0</v>
      </c>
      <c r="M32" s="333">
        <f t="shared" si="40"/>
        <v>0</v>
      </c>
      <c r="N32" s="333">
        <f t="shared" si="40"/>
        <v>0</v>
      </c>
      <c r="O32" s="333">
        <f t="shared" si="40"/>
        <v>0</v>
      </c>
      <c r="P32" s="333">
        <f t="shared" si="40"/>
        <v>0</v>
      </c>
      <c r="Q32" s="333">
        <f t="shared" si="40"/>
        <v>0</v>
      </c>
      <c r="R32" s="333">
        <f t="shared" si="40"/>
        <v>0</v>
      </c>
      <c r="S32" s="333">
        <f t="shared" si="40"/>
        <v>0</v>
      </c>
      <c r="T32" s="333">
        <f t="shared" si="37"/>
        <v>0</v>
      </c>
      <c r="U32" s="333">
        <f t="shared" si="37"/>
        <v>0</v>
      </c>
      <c r="V32" s="287">
        <f aca="true" t="shared" si="41" ref="V32:V42">SUM(D32:U32)</f>
        <v>0</v>
      </c>
      <c r="W32" s="35">
        <f t="shared" si="38"/>
      </c>
      <c r="X32" s="121"/>
      <c r="Y32" s="121"/>
      <c r="Z32" s="36"/>
      <c r="AA32" s="36"/>
      <c r="AB32" s="267"/>
      <c r="AC32" s="269"/>
      <c r="AD32" s="300"/>
      <c r="AE32" s="269"/>
      <c r="AF32" s="269"/>
      <c r="AG32" s="269"/>
      <c r="AH32" s="269"/>
      <c r="AI32" s="276">
        <v>16</v>
      </c>
      <c r="AJ32" s="36"/>
      <c r="AK32" s="20"/>
      <c r="AL32" s="20"/>
      <c r="AM32" s="20"/>
      <c r="AN32" s="20"/>
      <c r="AO32" s="20"/>
      <c r="AP32" s="20"/>
      <c r="AQ32" s="20"/>
      <c r="AR32" s="20"/>
      <c r="AS32" s="20"/>
      <c r="AT32" s="20"/>
      <c r="AU32" s="20"/>
      <c r="AV32" s="20"/>
      <c r="AW32" s="20"/>
      <c r="AX32" s="20"/>
      <c r="AY32" s="20"/>
      <c r="AZ32" s="20"/>
      <c r="BA32" s="20"/>
      <c r="BB32" s="20"/>
    </row>
    <row r="33" spans="1:54" ht="11.25">
      <c r="A33" s="514" t="str">
        <f t="shared" si="39"/>
        <v>NPK 13-3-16</v>
      </c>
      <c r="B33" s="632">
        <f>AD5</f>
        <v>130316</v>
      </c>
      <c r="C33" s="633"/>
      <c r="D33" s="333">
        <f t="shared" si="36"/>
        <v>0</v>
      </c>
      <c r="E33" s="333">
        <f t="shared" si="37"/>
        <v>0</v>
      </c>
      <c r="F33" s="333">
        <f t="shared" si="37"/>
        <v>0</v>
      </c>
      <c r="G33" s="333">
        <f t="shared" si="37"/>
        <v>0</v>
      </c>
      <c r="H33" s="333">
        <f t="shared" si="37"/>
        <v>0</v>
      </c>
      <c r="I33" s="333">
        <f t="shared" si="37"/>
        <v>0</v>
      </c>
      <c r="J33" s="333">
        <f t="shared" si="37"/>
        <v>0</v>
      </c>
      <c r="K33" s="333">
        <f t="shared" si="37"/>
        <v>0</v>
      </c>
      <c r="L33" s="333">
        <f t="shared" si="37"/>
        <v>0</v>
      </c>
      <c r="M33" s="333">
        <f t="shared" si="37"/>
        <v>0</v>
      </c>
      <c r="N33" s="333">
        <f t="shared" si="37"/>
        <v>0</v>
      </c>
      <c r="O33" s="333">
        <f t="shared" si="37"/>
        <v>0</v>
      </c>
      <c r="P33" s="333">
        <f t="shared" si="37"/>
        <v>0</v>
      </c>
      <c r="Q33" s="333">
        <f t="shared" si="37"/>
        <v>0</v>
      </c>
      <c r="R33" s="333">
        <f t="shared" si="37"/>
        <v>0</v>
      </c>
      <c r="S33" s="333">
        <f t="shared" si="37"/>
        <v>0</v>
      </c>
      <c r="T33" s="333">
        <f t="shared" si="37"/>
        <v>0</v>
      </c>
      <c r="U33" s="333">
        <f t="shared" si="37"/>
        <v>0</v>
      </c>
      <c r="V33" s="287">
        <f t="shared" si="41"/>
        <v>0</v>
      </c>
      <c r="W33" s="35">
        <f t="shared" si="38"/>
      </c>
      <c r="X33" s="121"/>
      <c r="Y33" s="121"/>
      <c r="Z33" s="36"/>
      <c r="AA33" s="36"/>
      <c r="AB33" s="267"/>
      <c r="AC33" s="269"/>
      <c r="AD33" s="300"/>
      <c r="AE33" s="269"/>
      <c r="AF33" s="269"/>
      <c r="AG33" s="269"/>
      <c r="AH33" s="269"/>
      <c r="AI33" s="276">
        <v>17</v>
      </c>
      <c r="AJ33" s="36"/>
      <c r="AK33" s="20"/>
      <c r="AL33" s="20"/>
      <c r="AM33" s="20"/>
      <c r="AN33" s="20"/>
      <c r="AO33" s="20"/>
      <c r="AP33" s="20"/>
      <c r="AQ33" s="20"/>
      <c r="AR33" s="20"/>
      <c r="AS33" s="20"/>
      <c r="AT33" s="20"/>
      <c r="AU33" s="20"/>
      <c r="AV33" s="20"/>
      <c r="AW33" s="20"/>
      <c r="AX33" s="20"/>
      <c r="AY33" s="20"/>
      <c r="AZ33" s="20"/>
      <c r="BA33" s="20"/>
      <c r="BB33" s="20"/>
    </row>
    <row r="34" spans="1:54" ht="11.25">
      <c r="A34" s="513" t="str">
        <f t="shared" si="39"/>
        <v>Triwi 15-4-13</v>
      </c>
      <c r="B34" s="634">
        <f>AD6</f>
        <v>150413</v>
      </c>
      <c r="C34" s="635"/>
      <c r="D34" s="334">
        <f t="shared" si="36"/>
        <v>0</v>
      </c>
      <c r="E34" s="334">
        <f t="shared" si="37"/>
        <v>0</v>
      </c>
      <c r="F34" s="334">
        <f t="shared" si="37"/>
        <v>0</v>
      </c>
      <c r="G34" s="334">
        <f t="shared" si="37"/>
        <v>0</v>
      </c>
      <c r="H34" s="334">
        <f t="shared" si="37"/>
        <v>0</v>
      </c>
      <c r="I34" s="334">
        <f t="shared" si="37"/>
        <v>0</v>
      </c>
      <c r="J34" s="334">
        <f t="shared" si="37"/>
        <v>0</v>
      </c>
      <c r="K34" s="334">
        <f t="shared" si="37"/>
        <v>0</v>
      </c>
      <c r="L34" s="334">
        <f t="shared" si="37"/>
        <v>0</v>
      </c>
      <c r="M34" s="334">
        <f t="shared" si="37"/>
        <v>0</v>
      </c>
      <c r="N34" s="334">
        <f t="shared" si="37"/>
        <v>0</v>
      </c>
      <c r="O34" s="334">
        <f t="shared" si="37"/>
        <v>0</v>
      </c>
      <c r="P34" s="334">
        <f t="shared" si="37"/>
        <v>0</v>
      </c>
      <c r="Q34" s="334">
        <f t="shared" si="37"/>
        <v>0</v>
      </c>
      <c r="R34" s="334">
        <f t="shared" si="37"/>
        <v>0</v>
      </c>
      <c r="S34" s="334">
        <f t="shared" si="37"/>
        <v>0</v>
      </c>
      <c r="T34" s="334">
        <f t="shared" si="37"/>
        <v>0</v>
      </c>
      <c r="U34" s="334">
        <f t="shared" si="37"/>
        <v>0</v>
      </c>
      <c r="V34" s="287">
        <f t="shared" si="41"/>
        <v>0</v>
      </c>
      <c r="W34" s="35">
        <f t="shared" si="38"/>
      </c>
      <c r="X34" s="38"/>
      <c r="Y34" s="38"/>
      <c r="Z34" s="36"/>
      <c r="AA34" s="36"/>
      <c r="AB34" s="267"/>
      <c r="AC34" s="269"/>
      <c r="AD34" s="300"/>
      <c r="AE34" s="269"/>
      <c r="AF34" s="269"/>
      <c r="AG34" s="269"/>
      <c r="AH34" s="269"/>
      <c r="AI34" s="276">
        <v>18</v>
      </c>
      <c r="AJ34" s="36"/>
      <c r="AK34" s="20"/>
      <c r="AL34" s="20"/>
      <c r="AM34" s="20"/>
      <c r="AN34" s="20"/>
      <c r="AO34" s="20"/>
      <c r="AP34" s="20"/>
      <c r="AQ34" s="20"/>
      <c r="AR34" s="20"/>
      <c r="AS34" s="20"/>
      <c r="AT34" s="20"/>
      <c r="AU34" s="20"/>
      <c r="AV34" s="20"/>
      <c r="AW34" s="20"/>
      <c r="AX34" s="20"/>
      <c r="AY34" s="20"/>
      <c r="AZ34" s="20"/>
      <c r="BA34" s="20"/>
      <c r="BB34" s="20"/>
    </row>
    <row r="35" spans="1:54" ht="11.25">
      <c r="A35" s="511" t="str">
        <f t="shared" si="39"/>
        <v>Kalk ammon sal peter</v>
      </c>
      <c r="B35" s="630">
        <f>AD7</f>
        <v>270000</v>
      </c>
      <c r="C35" s="631"/>
      <c r="D35" s="332">
        <f t="shared" si="36"/>
        <v>0</v>
      </c>
      <c r="E35" s="332">
        <f t="shared" si="37"/>
        <v>0</v>
      </c>
      <c r="F35" s="332">
        <f t="shared" si="37"/>
        <v>0</v>
      </c>
      <c r="G35" s="332">
        <f t="shared" si="37"/>
        <v>0</v>
      </c>
      <c r="H35" s="332">
        <f t="shared" si="37"/>
        <v>0</v>
      </c>
      <c r="I35" s="332">
        <f t="shared" si="37"/>
        <v>0</v>
      </c>
      <c r="J35" s="332">
        <f t="shared" si="37"/>
        <v>0</v>
      </c>
      <c r="K35" s="332">
        <f t="shared" si="37"/>
        <v>0</v>
      </c>
      <c r="L35" s="332">
        <f t="shared" si="37"/>
        <v>0</v>
      </c>
      <c r="M35" s="332">
        <f t="shared" si="37"/>
        <v>0</v>
      </c>
      <c r="N35" s="332">
        <f t="shared" si="37"/>
        <v>0</v>
      </c>
      <c r="O35" s="332">
        <f t="shared" si="37"/>
        <v>0</v>
      </c>
      <c r="P35" s="332">
        <f t="shared" si="37"/>
        <v>0</v>
      </c>
      <c r="Q35" s="332">
        <f t="shared" si="37"/>
        <v>0</v>
      </c>
      <c r="R35" s="332">
        <f t="shared" si="37"/>
        <v>0</v>
      </c>
      <c r="S35" s="332">
        <f t="shared" si="37"/>
        <v>0</v>
      </c>
      <c r="T35" s="332">
        <f t="shared" si="37"/>
        <v>0</v>
      </c>
      <c r="U35" s="332">
        <f t="shared" si="37"/>
        <v>0</v>
      </c>
      <c r="V35" s="287">
        <f t="shared" si="41"/>
        <v>0</v>
      </c>
      <c r="W35" s="35">
        <f t="shared" si="38"/>
      </c>
      <c r="X35" s="38"/>
      <c r="Y35" s="38"/>
      <c r="Z35" s="36"/>
      <c r="AA35" s="36"/>
      <c r="AB35" s="267"/>
      <c r="AC35" s="269"/>
      <c r="AD35" s="300"/>
      <c r="AE35" s="269"/>
      <c r="AF35" s="269"/>
      <c r="AG35" s="269"/>
      <c r="AH35" s="269"/>
      <c r="AI35" s="276">
        <v>19</v>
      </c>
      <c r="AJ35" s="36"/>
      <c r="AK35" s="20"/>
      <c r="AL35" s="20"/>
      <c r="AM35" s="20"/>
      <c r="AN35" s="20"/>
      <c r="AO35" s="20"/>
      <c r="AP35" s="20"/>
      <c r="AQ35" s="20"/>
      <c r="AR35" s="20"/>
      <c r="AS35" s="20"/>
      <c r="AT35" s="20"/>
      <c r="AU35" s="20"/>
      <c r="AV35" s="20"/>
      <c r="AW35" s="20"/>
      <c r="AX35" s="20"/>
      <c r="AY35" s="20"/>
      <c r="AZ35" s="20"/>
      <c r="BA35" s="20"/>
      <c r="BB35" s="20"/>
    </row>
    <row r="36" spans="1:54" ht="11.25">
      <c r="A36" s="514" t="str">
        <f t="shared" si="39"/>
        <v>N30</v>
      </c>
      <c r="B36" s="632">
        <f aca="true" t="shared" si="42" ref="B36:B42">AD8</f>
        <v>300000</v>
      </c>
      <c r="C36" s="633"/>
      <c r="D36" s="333">
        <f t="shared" si="36"/>
        <v>0</v>
      </c>
      <c r="E36" s="333">
        <f t="shared" si="37"/>
        <v>0</v>
      </c>
      <c r="F36" s="333">
        <f t="shared" si="37"/>
        <v>0</v>
      </c>
      <c r="G36" s="333">
        <f t="shared" si="37"/>
        <v>0</v>
      </c>
      <c r="H36" s="333">
        <f t="shared" si="37"/>
        <v>0</v>
      </c>
      <c r="I36" s="333">
        <f t="shared" si="37"/>
        <v>0</v>
      </c>
      <c r="J36" s="333">
        <f t="shared" si="37"/>
        <v>0</v>
      </c>
      <c r="K36" s="333">
        <f t="shared" si="37"/>
        <v>0</v>
      </c>
      <c r="L36" s="333">
        <f t="shared" si="37"/>
        <v>0</v>
      </c>
      <c r="M36" s="333">
        <f t="shared" si="37"/>
        <v>0</v>
      </c>
      <c r="N36" s="333">
        <f t="shared" si="37"/>
        <v>0</v>
      </c>
      <c r="O36" s="333">
        <f t="shared" si="37"/>
        <v>0</v>
      </c>
      <c r="P36" s="333">
        <f t="shared" si="37"/>
        <v>0</v>
      </c>
      <c r="Q36" s="333">
        <f t="shared" si="37"/>
        <v>0</v>
      </c>
      <c r="R36" s="333">
        <f t="shared" si="37"/>
        <v>0</v>
      </c>
      <c r="S36" s="333">
        <f t="shared" si="37"/>
        <v>0</v>
      </c>
      <c r="T36" s="333">
        <f t="shared" si="37"/>
        <v>0</v>
      </c>
      <c r="U36" s="333">
        <f t="shared" si="37"/>
        <v>0</v>
      </c>
      <c r="V36" s="287">
        <f t="shared" si="41"/>
        <v>0</v>
      </c>
      <c r="W36" s="35">
        <f t="shared" si="38"/>
      </c>
      <c r="X36" s="38"/>
      <c r="Y36" s="38"/>
      <c r="Z36" s="36"/>
      <c r="AA36" s="36"/>
      <c r="AB36" s="267"/>
      <c r="AC36" s="269"/>
      <c r="AD36" s="300"/>
      <c r="AE36" s="269"/>
      <c r="AF36" s="269"/>
      <c r="AG36" s="269"/>
      <c r="AH36" s="269"/>
      <c r="AI36" s="276">
        <v>20</v>
      </c>
      <c r="AJ36" s="36"/>
      <c r="AK36" s="20"/>
      <c r="AL36" s="20"/>
      <c r="AM36" s="20"/>
      <c r="AN36" s="20"/>
      <c r="AO36" s="20"/>
      <c r="AP36" s="20"/>
      <c r="AQ36" s="20"/>
      <c r="AR36" s="20"/>
      <c r="AS36" s="20"/>
      <c r="AT36" s="20"/>
      <c r="AU36" s="20"/>
      <c r="AV36" s="20"/>
      <c r="AW36" s="20"/>
      <c r="AX36" s="20"/>
      <c r="AY36" s="20"/>
      <c r="AZ36" s="20"/>
      <c r="BA36" s="20"/>
      <c r="BB36" s="20"/>
    </row>
    <row r="37" spans="1:54" ht="11.25">
      <c r="A37" s="513" t="str">
        <f t="shared" si="39"/>
        <v>Urea</v>
      </c>
      <c r="B37" s="634">
        <f t="shared" si="42"/>
        <v>460000</v>
      </c>
      <c r="C37" s="635"/>
      <c r="D37" s="334">
        <f t="shared" si="36"/>
        <v>0</v>
      </c>
      <c r="E37" s="334">
        <f t="shared" si="37"/>
        <v>0</v>
      </c>
      <c r="F37" s="334">
        <f t="shared" si="37"/>
        <v>0</v>
      </c>
      <c r="G37" s="334">
        <f t="shared" si="37"/>
        <v>0</v>
      </c>
      <c r="H37" s="334">
        <f t="shared" si="37"/>
        <v>0</v>
      </c>
      <c r="I37" s="334">
        <f t="shared" si="37"/>
        <v>0</v>
      </c>
      <c r="J37" s="334">
        <f t="shared" si="37"/>
        <v>0</v>
      </c>
      <c r="K37" s="334">
        <f t="shared" si="37"/>
        <v>0</v>
      </c>
      <c r="L37" s="334">
        <f t="shared" si="37"/>
        <v>0</v>
      </c>
      <c r="M37" s="334">
        <f t="shared" si="37"/>
        <v>0</v>
      </c>
      <c r="N37" s="334">
        <f t="shared" si="37"/>
        <v>0</v>
      </c>
      <c r="O37" s="334">
        <f t="shared" si="37"/>
        <v>0</v>
      </c>
      <c r="P37" s="334">
        <f t="shared" si="37"/>
        <v>0</v>
      </c>
      <c r="Q37" s="334">
        <f t="shared" si="37"/>
        <v>0</v>
      </c>
      <c r="R37" s="334">
        <f t="shared" si="37"/>
        <v>0</v>
      </c>
      <c r="S37" s="334">
        <f t="shared" si="37"/>
        <v>0</v>
      </c>
      <c r="T37" s="334">
        <f t="shared" si="37"/>
        <v>0</v>
      </c>
      <c r="U37" s="334">
        <f t="shared" si="37"/>
        <v>0</v>
      </c>
      <c r="V37" s="287">
        <f t="shared" si="41"/>
        <v>0</v>
      </c>
      <c r="W37" s="35">
        <f t="shared" si="38"/>
      </c>
      <c r="X37" s="38"/>
      <c r="Y37" s="38"/>
      <c r="Z37" s="36"/>
      <c r="AA37" s="36"/>
      <c r="AB37" s="267"/>
      <c r="AC37" s="269"/>
      <c r="AD37" s="300"/>
      <c r="AE37" s="269"/>
      <c r="AF37" s="269"/>
      <c r="AG37" s="269"/>
      <c r="AH37" s="269"/>
      <c r="AI37" s="276">
        <v>21</v>
      </c>
      <c r="AJ37" s="36"/>
      <c r="AK37" s="20"/>
      <c r="AL37" s="20"/>
      <c r="AM37" s="20"/>
      <c r="AN37" s="20"/>
      <c r="AO37" s="20"/>
      <c r="AP37" s="20"/>
      <c r="AQ37" s="20"/>
      <c r="AR37" s="20"/>
      <c r="AS37" s="20"/>
      <c r="AT37" s="20"/>
      <c r="AU37" s="20"/>
      <c r="AV37" s="20"/>
      <c r="AW37" s="20"/>
      <c r="AX37" s="20"/>
      <c r="AY37" s="20"/>
      <c r="AZ37" s="20"/>
      <c r="BA37" s="20"/>
      <c r="BB37" s="20"/>
    </row>
    <row r="38" spans="1:54" ht="11.25">
      <c r="A38" s="516" t="str">
        <f t="shared" si="39"/>
        <v>Svovl sur ammo niak</v>
      </c>
      <c r="B38" s="637">
        <f t="shared" si="42"/>
        <v>212400</v>
      </c>
      <c r="C38" s="638"/>
      <c r="D38" s="334">
        <f t="shared" si="36"/>
        <v>0</v>
      </c>
      <c r="E38" s="334">
        <f t="shared" si="37"/>
        <v>0</v>
      </c>
      <c r="F38" s="334">
        <f t="shared" si="37"/>
        <v>0</v>
      </c>
      <c r="G38" s="334">
        <f t="shared" si="37"/>
        <v>0</v>
      </c>
      <c r="H38" s="334">
        <f t="shared" si="37"/>
        <v>0</v>
      </c>
      <c r="I38" s="334">
        <f t="shared" si="37"/>
        <v>0</v>
      </c>
      <c r="J38" s="334">
        <f t="shared" si="37"/>
        <v>0</v>
      </c>
      <c r="K38" s="334">
        <f t="shared" si="37"/>
        <v>0</v>
      </c>
      <c r="L38" s="334">
        <f t="shared" si="37"/>
        <v>0</v>
      </c>
      <c r="M38" s="334">
        <f t="shared" si="37"/>
        <v>0</v>
      </c>
      <c r="N38" s="334">
        <f t="shared" si="37"/>
        <v>0</v>
      </c>
      <c r="O38" s="334">
        <f t="shared" si="37"/>
        <v>0</v>
      </c>
      <c r="P38" s="334">
        <f t="shared" si="37"/>
        <v>0</v>
      </c>
      <c r="Q38" s="334">
        <f t="shared" si="37"/>
        <v>0</v>
      </c>
      <c r="R38" s="334">
        <f t="shared" si="37"/>
        <v>0</v>
      </c>
      <c r="S38" s="334">
        <f t="shared" si="37"/>
        <v>0</v>
      </c>
      <c r="T38" s="334">
        <f t="shared" si="37"/>
        <v>0</v>
      </c>
      <c r="U38" s="334">
        <f t="shared" si="37"/>
        <v>0</v>
      </c>
      <c r="V38" s="287">
        <f t="shared" si="41"/>
        <v>0</v>
      </c>
      <c r="W38" s="35">
        <f t="shared" si="38"/>
      </c>
      <c r="X38" s="38"/>
      <c r="Y38" s="38"/>
      <c r="Z38" s="36"/>
      <c r="AA38" s="36"/>
      <c r="AB38" s="267"/>
      <c r="AC38" s="269"/>
      <c r="AD38" s="300"/>
      <c r="AE38" s="269"/>
      <c r="AF38" s="269"/>
      <c r="AG38" s="269"/>
      <c r="AH38" s="269"/>
      <c r="AI38" s="276">
        <v>22</v>
      </c>
      <c r="AJ38" s="36"/>
      <c r="AK38" s="20"/>
      <c r="AL38" s="20"/>
      <c r="AM38" s="20"/>
      <c r="AN38" s="20"/>
      <c r="AO38" s="20"/>
      <c r="AP38" s="20"/>
      <c r="AQ38" s="20"/>
      <c r="AR38" s="20"/>
      <c r="AS38" s="20"/>
      <c r="AT38" s="20"/>
      <c r="AU38" s="20"/>
      <c r="AV38" s="20"/>
      <c r="AW38" s="20"/>
      <c r="AX38" s="20"/>
      <c r="AY38" s="20"/>
      <c r="AZ38" s="20"/>
      <c r="BA38" s="20"/>
      <c r="BB38" s="20"/>
    </row>
    <row r="39" spans="1:54" ht="11.25">
      <c r="A39" s="511">
        <f t="shared" si="39"/>
        <v>0</v>
      </c>
      <c r="B39" s="630">
        <f t="shared" si="42"/>
        <v>0</v>
      </c>
      <c r="C39" s="631"/>
      <c r="D39" s="332">
        <f t="shared" si="36"/>
        <v>0</v>
      </c>
      <c r="E39" s="332">
        <f t="shared" si="37"/>
        <v>0</v>
      </c>
      <c r="F39" s="332">
        <f t="shared" si="37"/>
        <v>0</v>
      </c>
      <c r="G39" s="332">
        <f t="shared" si="37"/>
        <v>0</v>
      </c>
      <c r="H39" s="332">
        <f t="shared" si="37"/>
        <v>0</v>
      </c>
      <c r="I39" s="332">
        <f t="shared" si="37"/>
        <v>0</v>
      </c>
      <c r="J39" s="332">
        <f t="shared" si="37"/>
        <v>0</v>
      </c>
      <c r="K39" s="332">
        <f t="shared" si="37"/>
        <v>0</v>
      </c>
      <c r="L39" s="332">
        <f t="shared" si="37"/>
        <v>0</v>
      </c>
      <c r="M39" s="332">
        <f t="shared" si="37"/>
        <v>0</v>
      </c>
      <c r="N39" s="332">
        <f t="shared" si="37"/>
        <v>0</v>
      </c>
      <c r="O39" s="332">
        <f t="shared" si="37"/>
        <v>0</v>
      </c>
      <c r="P39" s="332">
        <f t="shared" si="37"/>
        <v>0</v>
      </c>
      <c r="Q39" s="332">
        <f t="shared" si="37"/>
        <v>0</v>
      </c>
      <c r="R39" s="332">
        <f t="shared" si="37"/>
        <v>0</v>
      </c>
      <c r="S39" s="332">
        <f t="shared" si="37"/>
        <v>0</v>
      </c>
      <c r="T39" s="332">
        <f t="shared" si="37"/>
        <v>0</v>
      </c>
      <c r="U39" s="332">
        <f t="shared" si="37"/>
        <v>0</v>
      </c>
      <c r="V39" s="287">
        <f t="shared" si="41"/>
        <v>0</v>
      </c>
      <c r="W39" s="35">
        <f t="shared" si="38"/>
      </c>
      <c r="X39" s="38"/>
      <c r="Y39" s="38"/>
      <c r="Z39" s="36"/>
      <c r="AA39" s="36"/>
      <c r="AB39" s="267"/>
      <c r="AC39" s="269"/>
      <c r="AD39" s="300"/>
      <c r="AE39" s="269"/>
      <c r="AF39" s="269"/>
      <c r="AG39" s="269"/>
      <c r="AH39" s="269"/>
      <c r="AI39" s="276">
        <v>23</v>
      </c>
      <c r="AJ39" s="36"/>
      <c r="AK39" s="20"/>
      <c r="AL39" s="20"/>
      <c r="AM39" s="20"/>
      <c r="AN39" s="20"/>
      <c r="AO39" s="20"/>
      <c r="AP39" s="20"/>
      <c r="AQ39" s="20"/>
      <c r="AR39" s="20"/>
      <c r="AS39" s="20"/>
      <c r="AT39" s="20"/>
      <c r="AU39" s="20"/>
      <c r="AV39" s="20"/>
      <c r="AW39" s="20"/>
      <c r="AX39" s="20"/>
      <c r="AY39" s="20"/>
      <c r="AZ39" s="20"/>
      <c r="BA39" s="20"/>
      <c r="BB39" s="20"/>
    </row>
    <row r="40" spans="1:54" ht="11.25">
      <c r="A40" s="514">
        <f t="shared" si="39"/>
        <v>0</v>
      </c>
      <c r="B40" s="632">
        <f t="shared" si="42"/>
        <v>0</v>
      </c>
      <c r="C40" s="633"/>
      <c r="D40" s="333">
        <f t="shared" si="36"/>
        <v>0</v>
      </c>
      <c r="E40" s="333">
        <f t="shared" si="37"/>
        <v>0</v>
      </c>
      <c r="F40" s="333">
        <f t="shared" si="37"/>
        <v>0</v>
      </c>
      <c r="G40" s="333">
        <f t="shared" si="37"/>
        <v>0</v>
      </c>
      <c r="H40" s="333">
        <f t="shared" si="37"/>
        <v>0</v>
      </c>
      <c r="I40" s="333">
        <f t="shared" si="37"/>
        <v>0</v>
      </c>
      <c r="J40" s="333">
        <f t="shared" si="37"/>
        <v>0</v>
      </c>
      <c r="K40" s="333">
        <f t="shared" si="37"/>
        <v>0</v>
      </c>
      <c r="L40" s="333">
        <f t="shared" si="37"/>
        <v>0</v>
      </c>
      <c r="M40" s="333">
        <f t="shared" si="37"/>
        <v>0</v>
      </c>
      <c r="N40" s="333">
        <f t="shared" si="37"/>
        <v>0</v>
      </c>
      <c r="O40" s="333">
        <f t="shared" si="37"/>
        <v>0</v>
      </c>
      <c r="P40" s="333">
        <f t="shared" si="37"/>
        <v>0</v>
      </c>
      <c r="Q40" s="333">
        <f t="shared" si="37"/>
        <v>0</v>
      </c>
      <c r="R40" s="333">
        <f t="shared" si="37"/>
        <v>0</v>
      </c>
      <c r="S40" s="333">
        <f t="shared" si="37"/>
        <v>0</v>
      </c>
      <c r="T40" s="333">
        <f t="shared" si="37"/>
        <v>0</v>
      </c>
      <c r="U40" s="333">
        <f t="shared" si="37"/>
        <v>0</v>
      </c>
      <c r="V40" s="287">
        <f t="shared" si="41"/>
        <v>0</v>
      </c>
      <c r="W40" s="35">
        <f t="shared" si="38"/>
      </c>
      <c r="X40" s="38"/>
      <c r="Y40" s="38"/>
      <c r="Z40" s="36"/>
      <c r="AA40" s="36"/>
      <c r="AB40" s="267"/>
      <c r="AC40" s="269"/>
      <c r="AD40" s="300"/>
      <c r="AE40" s="269"/>
      <c r="AF40" s="269"/>
      <c r="AG40" s="269"/>
      <c r="AH40" s="269"/>
      <c r="AI40" s="276">
        <v>24</v>
      </c>
      <c r="AJ40" s="36"/>
      <c r="AK40" s="20"/>
      <c r="AL40" s="20"/>
      <c r="AM40" s="20"/>
      <c r="AN40" s="20"/>
      <c r="AO40" s="20"/>
      <c r="AP40" s="20"/>
      <c r="AQ40" s="20"/>
      <c r="AR40" s="20"/>
      <c r="AS40" s="20"/>
      <c r="AT40" s="20"/>
      <c r="AU40" s="20"/>
      <c r="AV40" s="20"/>
      <c r="AW40" s="20"/>
      <c r="AX40" s="20"/>
      <c r="AY40" s="20"/>
      <c r="AZ40" s="20"/>
      <c r="BA40" s="20"/>
      <c r="BB40" s="20"/>
    </row>
    <row r="41" spans="1:54" ht="11.25">
      <c r="A41" s="514">
        <f t="shared" si="39"/>
        <v>0</v>
      </c>
      <c r="B41" s="632">
        <f t="shared" si="42"/>
        <v>0</v>
      </c>
      <c r="C41" s="633"/>
      <c r="D41" s="333">
        <f t="shared" si="36"/>
        <v>0</v>
      </c>
      <c r="E41" s="333">
        <f t="shared" si="37"/>
        <v>0</v>
      </c>
      <c r="F41" s="333">
        <f t="shared" si="37"/>
        <v>0</v>
      </c>
      <c r="G41" s="333">
        <f t="shared" si="37"/>
        <v>0</v>
      </c>
      <c r="H41" s="333">
        <f t="shared" si="37"/>
        <v>0</v>
      </c>
      <c r="I41" s="333">
        <f t="shared" si="37"/>
        <v>0</v>
      </c>
      <c r="J41" s="333">
        <f t="shared" si="37"/>
        <v>0</v>
      </c>
      <c r="K41" s="333">
        <f t="shared" si="37"/>
        <v>0</v>
      </c>
      <c r="L41" s="333">
        <f t="shared" si="37"/>
        <v>0</v>
      </c>
      <c r="M41" s="333">
        <f t="shared" si="37"/>
        <v>0</v>
      </c>
      <c r="N41" s="333">
        <f t="shared" si="37"/>
        <v>0</v>
      </c>
      <c r="O41" s="333">
        <f t="shared" si="37"/>
        <v>0</v>
      </c>
      <c r="P41" s="333">
        <f t="shared" si="37"/>
        <v>0</v>
      </c>
      <c r="Q41" s="333">
        <f t="shared" si="37"/>
        <v>0</v>
      </c>
      <c r="R41" s="333">
        <f t="shared" si="37"/>
        <v>0</v>
      </c>
      <c r="S41" s="333">
        <f t="shared" si="37"/>
        <v>0</v>
      </c>
      <c r="T41" s="333">
        <f t="shared" si="37"/>
        <v>0</v>
      </c>
      <c r="U41" s="333">
        <f t="shared" si="37"/>
        <v>0</v>
      </c>
      <c r="V41" s="287">
        <f t="shared" si="41"/>
        <v>0</v>
      </c>
      <c r="W41" s="35">
        <f t="shared" si="38"/>
      </c>
      <c r="X41" s="38"/>
      <c r="Y41" s="38"/>
      <c r="Z41" s="36"/>
      <c r="AA41" s="36"/>
      <c r="AB41" s="267"/>
      <c r="AC41" s="269"/>
      <c r="AD41" s="300"/>
      <c r="AE41" s="269"/>
      <c r="AF41" s="269"/>
      <c r="AG41" s="269"/>
      <c r="AH41" s="269"/>
      <c r="AI41" s="276">
        <v>25</v>
      </c>
      <c r="AJ41" s="36"/>
      <c r="AK41" s="20"/>
      <c r="AL41" s="20"/>
      <c r="AM41" s="20"/>
      <c r="AN41" s="20"/>
      <c r="AO41" s="20"/>
      <c r="AP41" s="20"/>
      <c r="AQ41" s="20"/>
      <c r="AR41" s="20"/>
      <c r="AS41" s="20"/>
      <c r="AT41" s="20"/>
      <c r="AU41" s="20"/>
      <c r="AV41" s="20"/>
      <c r="AW41" s="20"/>
      <c r="AX41" s="20"/>
      <c r="AY41" s="20"/>
      <c r="AZ41" s="20"/>
      <c r="BA41" s="20"/>
      <c r="BB41" s="20"/>
    </row>
    <row r="42" spans="1:54" ht="11.25">
      <c r="A42" s="513">
        <f t="shared" si="39"/>
        <v>0</v>
      </c>
      <c r="B42" s="634">
        <f t="shared" si="42"/>
        <v>0</v>
      </c>
      <c r="C42" s="635"/>
      <c r="D42" s="334">
        <f t="shared" si="36"/>
        <v>0</v>
      </c>
      <c r="E42" s="334">
        <f t="shared" si="37"/>
        <v>0</v>
      </c>
      <c r="F42" s="334">
        <f t="shared" si="37"/>
        <v>0</v>
      </c>
      <c r="G42" s="334">
        <f t="shared" si="37"/>
        <v>0</v>
      </c>
      <c r="H42" s="334">
        <f t="shared" si="37"/>
        <v>0</v>
      </c>
      <c r="I42" s="334">
        <f t="shared" si="37"/>
        <v>0</v>
      </c>
      <c r="J42" s="334">
        <f t="shared" si="37"/>
        <v>0</v>
      </c>
      <c r="K42" s="334">
        <f t="shared" si="37"/>
        <v>0</v>
      </c>
      <c r="L42" s="334">
        <f t="shared" si="37"/>
        <v>0</v>
      </c>
      <c r="M42" s="334">
        <f t="shared" si="37"/>
        <v>0</v>
      </c>
      <c r="N42" s="334">
        <f t="shared" si="37"/>
        <v>0</v>
      </c>
      <c r="O42" s="334">
        <f t="shared" si="37"/>
        <v>0</v>
      </c>
      <c r="P42" s="334">
        <f t="shared" si="37"/>
        <v>0</v>
      </c>
      <c r="Q42" s="334">
        <f t="shared" si="37"/>
        <v>0</v>
      </c>
      <c r="R42" s="334">
        <f t="shared" si="37"/>
        <v>0</v>
      </c>
      <c r="S42" s="334">
        <f t="shared" si="37"/>
        <v>0</v>
      </c>
      <c r="T42" s="334">
        <f t="shared" si="37"/>
        <v>0</v>
      </c>
      <c r="U42" s="334">
        <f t="shared" si="37"/>
        <v>0</v>
      </c>
      <c r="V42" s="287">
        <f t="shared" si="41"/>
        <v>0</v>
      </c>
      <c r="W42" s="35">
        <f t="shared" si="38"/>
      </c>
      <c r="X42" s="38"/>
      <c r="Y42" s="38"/>
      <c r="Z42" s="36"/>
      <c r="AA42" s="36"/>
      <c r="AB42" s="267"/>
      <c r="AC42" s="269"/>
      <c r="AD42" s="300"/>
      <c r="AE42" s="269"/>
      <c r="AF42" s="269"/>
      <c r="AG42" s="269"/>
      <c r="AH42" s="269"/>
      <c r="AI42" s="276">
        <v>26</v>
      </c>
      <c r="AJ42" s="36"/>
      <c r="AK42" s="20"/>
      <c r="AL42" s="20"/>
      <c r="AM42" s="20"/>
      <c r="AN42" s="20"/>
      <c r="AO42" s="20"/>
      <c r="AP42" s="20"/>
      <c r="AQ42" s="20"/>
      <c r="AR42" s="20"/>
      <c r="AS42" s="20"/>
      <c r="AT42" s="20"/>
      <c r="AU42" s="20"/>
      <c r="AV42" s="20"/>
      <c r="AW42" s="20"/>
      <c r="AX42" s="20"/>
      <c r="AY42" s="20"/>
      <c r="AZ42" s="20"/>
      <c r="BA42" s="20"/>
      <c r="BB42" s="20"/>
    </row>
    <row r="43" spans="1:54" ht="11.25">
      <c r="A43" s="19" t="s">
        <v>167</v>
      </c>
      <c r="B43" s="32"/>
      <c r="C43" s="32"/>
      <c r="D43" s="31"/>
      <c r="E43" s="31"/>
      <c r="F43" s="31"/>
      <c r="G43" s="31"/>
      <c r="H43" s="31"/>
      <c r="I43" s="31"/>
      <c r="J43" s="31"/>
      <c r="K43" s="31"/>
      <c r="L43" s="31"/>
      <c r="M43" s="31"/>
      <c r="N43" s="31"/>
      <c r="O43" s="31"/>
      <c r="P43" s="31"/>
      <c r="Q43" s="31"/>
      <c r="R43" s="31"/>
      <c r="S43" s="31"/>
      <c r="T43" s="31"/>
      <c r="U43" s="31"/>
      <c r="V43" s="37"/>
      <c r="W43" s="35"/>
      <c r="X43" s="38"/>
      <c r="Y43" s="38"/>
      <c r="Z43" s="36"/>
      <c r="AA43" s="36"/>
      <c r="AB43" s="267"/>
      <c r="AC43" s="269"/>
      <c r="AD43" s="300"/>
      <c r="AE43" s="269"/>
      <c r="AF43" s="269"/>
      <c r="AG43" s="269"/>
      <c r="AH43" s="269"/>
      <c r="AI43" s="276">
        <v>27</v>
      </c>
      <c r="AJ43" s="36"/>
      <c r="AK43" s="20"/>
      <c r="AL43" s="20"/>
      <c r="AM43" s="20"/>
      <c r="AN43" s="20"/>
      <c r="AO43" s="20"/>
      <c r="AP43" s="20"/>
      <c r="AQ43" s="20"/>
      <c r="AR43" s="20"/>
      <c r="AS43" s="20"/>
      <c r="AT43" s="20"/>
      <c r="AU43" s="20"/>
      <c r="AV43" s="20"/>
      <c r="AW43" s="20"/>
      <c r="AX43" s="20"/>
      <c r="AY43" s="20"/>
      <c r="AZ43" s="20"/>
      <c r="BA43" s="20"/>
      <c r="BB43" s="20"/>
    </row>
    <row r="44" spans="1:54" ht="11.25">
      <c r="A44" s="32" t="s">
        <v>65</v>
      </c>
      <c r="B44" s="31" t="s">
        <v>37</v>
      </c>
      <c r="C44" s="32"/>
      <c r="D44" s="400">
        <f>IF(D11=$AC10,0,D5*D49*IF(D14=0,0,VALUE(MID(D14,3,2)))/100)</f>
        <v>0</v>
      </c>
      <c r="E44" s="401">
        <f aca="true" t="shared" si="43" ref="E44:U44">IF(E11=$AC10,0,E5*E49*IF(E14=0,0,VALUE(MID(E14,3,2)))/100)</f>
        <v>0</v>
      </c>
      <c r="F44" s="401">
        <f t="shared" si="43"/>
        <v>0</v>
      </c>
      <c r="G44" s="401">
        <f t="shared" si="43"/>
        <v>0</v>
      </c>
      <c r="H44" s="401">
        <f t="shared" si="43"/>
        <v>0</v>
      </c>
      <c r="I44" s="401">
        <f t="shared" si="43"/>
        <v>0</v>
      </c>
      <c r="J44" s="401">
        <f t="shared" si="43"/>
        <v>0</v>
      </c>
      <c r="K44" s="401">
        <f t="shared" si="43"/>
        <v>0</v>
      </c>
      <c r="L44" s="401">
        <f t="shared" si="43"/>
        <v>0</v>
      </c>
      <c r="M44" s="401">
        <f t="shared" si="43"/>
        <v>0</v>
      </c>
      <c r="N44" s="401">
        <f t="shared" si="43"/>
        <v>0</v>
      </c>
      <c r="O44" s="401">
        <f t="shared" si="43"/>
        <v>0</v>
      </c>
      <c r="P44" s="401">
        <f t="shared" si="43"/>
        <v>0</v>
      </c>
      <c r="Q44" s="401">
        <f t="shared" si="43"/>
        <v>0</v>
      </c>
      <c r="R44" s="401">
        <f t="shared" si="43"/>
        <v>0</v>
      </c>
      <c r="S44" s="401">
        <f t="shared" si="43"/>
        <v>0</v>
      </c>
      <c r="T44" s="401">
        <f t="shared" si="43"/>
        <v>0</v>
      </c>
      <c r="U44" s="402">
        <f t="shared" si="43"/>
        <v>0</v>
      </c>
      <c r="V44" s="37"/>
      <c r="W44" s="35"/>
      <c r="X44" s="38"/>
      <c r="Y44" s="38"/>
      <c r="Z44" s="36"/>
      <c r="AA44" s="36"/>
      <c r="AB44" s="267"/>
      <c r="AC44" s="269"/>
      <c r="AD44" s="300"/>
      <c r="AE44" s="269"/>
      <c r="AF44" s="269"/>
      <c r="AG44" s="269"/>
      <c r="AH44" s="269"/>
      <c r="AI44" s="276">
        <v>28</v>
      </c>
      <c r="AJ44" s="36"/>
      <c r="AK44" s="20"/>
      <c r="AL44" s="20"/>
      <c r="AM44" s="20"/>
      <c r="AN44" s="20"/>
      <c r="AO44" s="20"/>
      <c r="AP44" s="20"/>
      <c r="AQ44" s="20"/>
      <c r="AR44" s="20"/>
      <c r="AS44" s="20"/>
      <c r="AT44" s="20"/>
      <c r="AU44" s="20"/>
      <c r="AV44" s="20"/>
      <c r="AW44" s="20"/>
      <c r="AX44" s="20"/>
      <c r="AY44" s="20"/>
      <c r="AZ44" s="20"/>
      <c r="BA44" s="20"/>
      <c r="BB44" s="20"/>
    </row>
    <row r="45" spans="1:54" ht="11.25">
      <c r="A45" s="32" t="s">
        <v>66</v>
      </c>
      <c r="B45" s="31" t="s">
        <v>38</v>
      </c>
      <c r="C45" s="32"/>
      <c r="D45" s="137">
        <f aca="true" t="shared" si="44" ref="D45:U45">D5*D49*IF(D14=0,0,VALUE(RIGHT(D14,2)))/100</f>
        <v>0</v>
      </c>
      <c r="E45" s="138">
        <f t="shared" si="44"/>
        <v>0</v>
      </c>
      <c r="F45" s="138">
        <f t="shared" si="44"/>
        <v>0</v>
      </c>
      <c r="G45" s="138">
        <f t="shared" si="44"/>
        <v>0</v>
      </c>
      <c r="H45" s="138">
        <f t="shared" si="44"/>
        <v>0</v>
      </c>
      <c r="I45" s="138">
        <f t="shared" si="44"/>
        <v>0</v>
      </c>
      <c r="J45" s="138">
        <f t="shared" si="44"/>
        <v>0</v>
      </c>
      <c r="K45" s="138">
        <f t="shared" si="44"/>
        <v>0</v>
      </c>
      <c r="L45" s="138">
        <f t="shared" si="44"/>
        <v>0</v>
      </c>
      <c r="M45" s="138">
        <f t="shared" si="44"/>
        <v>0</v>
      </c>
      <c r="N45" s="138">
        <f t="shared" si="44"/>
        <v>0</v>
      </c>
      <c r="O45" s="138">
        <f t="shared" si="44"/>
        <v>0</v>
      </c>
      <c r="P45" s="138">
        <f t="shared" si="44"/>
        <v>0</v>
      </c>
      <c r="Q45" s="138">
        <f t="shared" si="44"/>
        <v>0</v>
      </c>
      <c r="R45" s="138">
        <f t="shared" si="44"/>
        <v>0</v>
      </c>
      <c r="S45" s="138">
        <f t="shared" si="44"/>
        <v>0</v>
      </c>
      <c r="T45" s="138">
        <f t="shared" si="44"/>
        <v>0</v>
      </c>
      <c r="U45" s="139">
        <f t="shared" si="44"/>
        <v>0</v>
      </c>
      <c r="V45" s="37"/>
      <c r="W45" s="35"/>
      <c r="X45" s="38"/>
      <c r="Y45" s="38"/>
      <c r="Z45" s="36"/>
      <c r="AA45" s="36"/>
      <c r="AB45" s="267"/>
      <c r="AC45" s="269"/>
      <c r="AD45" s="300"/>
      <c r="AE45" s="269"/>
      <c r="AF45" s="269"/>
      <c r="AG45" s="269"/>
      <c r="AH45" s="269"/>
      <c r="AI45" s="276">
        <v>29</v>
      </c>
      <c r="AJ45" s="36"/>
      <c r="AK45" s="20"/>
      <c r="AL45" s="20"/>
      <c r="AM45" s="20"/>
      <c r="AN45" s="20"/>
      <c r="AO45" s="20"/>
      <c r="AP45" s="20"/>
      <c r="AQ45" s="20"/>
      <c r="AR45" s="20"/>
      <c r="AS45" s="20"/>
      <c r="AT45" s="20"/>
      <c r="AU45" s="20"/>
      <c r="AV45" s="20"/>
      <c r="AW45" s="20"/>
      <c r="AX45" s="20"/>
      <c r="AY45" s="20"/>
      <c r="AZ45" s="20"/>
      <c r="BA45" s="20"/>
      <c r="BB45" s="20"/>
    </row>
    <row r="46" spans="1:54" ht="11.25">
      <c r="A46" s="32" t="s">
        <v>67</v>
      </c>
      <c r="B46" s="31" t="s">
        <v>41</v>
      </c>
      <c r="C46" s="42"/>
      <c r="D46" s="403">
        <f>IF(D11=$AC10,D5*D49*IF(D14=0,0,VALUE(MID(D14,3,2)))/100,0)</f>
        <v>0</v>
      </c>
      <c r="E46" s="404">
        <f aca="true" t="shared" si="45" ref="E46:U46">IF(E11=$AC10,E5*E49*IF(E14=0,0,VALUE(MID(E14,3,2)))/100,0)</f>
        <v>0</v>
      </c>
      <c r="F46" s="404">
        <f t="shared" si="45"/>
        <v>0</v>
      </c>
      <c r="G46" s="404">
        <f t="shared" si="45"/>
        <v>0</v>
      </c>
      <c r="H46" s="404">
        <f t="shared" si="45"/>
        <v>0</v>
      </c>
      <c r="I46" s="404">
        <f t="shared" si="45"/>
        <v>0</v>
      </c>
      <c r="J46" s="404">
        <f t="shared" si="45"/>
        <v>0</v>
      </c>
      <c r="K46" s="404">
        <f t="shared" si="45"/>
        <v>0</v>
      </c>
      <c r="L46" s="404">
        <f t="shared" si="45"/>
        <v>0</v>
      </c>
      <c r="M46" s="404">
        <f t="shared" si="45"/>
        <v>0</v>
      </c>
      <c r="N46" s="404">
        <f t="shared" si="45"/>
        <v>0</v>
      </c>
      <c r="O46" s="404">
        <f t="shared" si="45"/>
        <v>0</v>
      </c>
      <c r="P46" s="404">
        <f t="shared" si="45"/>
        <v>0</v>
      </c>
      <c r="Q46" s="404">
        <f t="shared" si="45"/>
        <v>0</v>
      </c>
      <c r="R46" s="404">
        <f t="shared" si="45"/>
        <v>0</v>
      </c>
      <c r="S46" s="404">
        <f t="shared" si="45"/>
        <v>0</v>
      </c>
      <c r="T46" s="404">
        <f t="shared" si="45"/>
        <v>0</v>
      </c>
      <c r="U46" s="405">
        <f t="shared" si="45"/>
        <v>0</v>
      </c>
      <c r="V46" s="37"/>
      <c r="W46" s="35"/>
      <c r="X46" s="38"/>
      <c r="Y46" s="38"/>
      <c r="Z46" s="36"/>
      <c r="AA46" s="36"/>
      <c r="AB46" s="267"/>
      <c r="AC46" s="269"/>
      <c r="AD46" s="300"/>
      <c r="AE46" s="269"/>
      <c r="AF46" s="269"/>
      <c r="AG46" s="269"/>
      <c r="AH46" s="269"/>
      <c r="AI46" s="276">
        <v>30</v>
      </c>
      <c r="AJ46" s="36"/>
      <c r="AK46" s="20"/>
      <c r="AL46" s="20"/>
      <c r="AM46" s="20"/>
      <c r="AN46" s="20"/>
      <c r="AO46" s="20"/>
      <c r="AP46" s="20"/>
      <c r="AQ46" s="20"/>
      <c r="AR46" s="20"/>
      <c r="AS46" s="20"/>
      <c r="AT46" s="20"/>
      <c r="AU46" s="20"/>
      <c r="AV46" s="20"/>
      <c r="AW46" s="20"/>
      <c r="AX46" s="20"/>
      <c r="AY46" s="20"/>
      <c r="AZ46" s="20"/>
      <c r="BA46" s="20"/>
      <c r="BB46" s="20"/>
    </row>
    <row r="47" spans="1:54" ht="11.25">
      <c r="A47" s="43"/>
      <c r="B47" s="39"/>
      <c r="C47" s="39"/>
      <c r="D47" s="46"/>
      <c r="E47" s="46"/>
      <c r="F47" s="46"/>
      <c r="G47" s="46"/>
      <c r="H47" s="46"/>
      <c r="I47" s="46"/>
      <c r="J47" s="46"/>
      <c r="K47" s="46"/>
      <c r="L47" s="46"/>
      <c r="M47" s="46"/>
      <c r="N47" s="46"/>
      <c r="O47" s="46"/>
      <c r="P47" s="46"/>
      <c r="Q47" s="46"/>
      <c r="R47" s="46"/>
      <c r="S47" s="46"/>
      <c r="T47" s="46"/>
      <c r="U47" s="46"/>
      <c r="V47" s="37"/>
      <c r="W47" s="35"/>
      <c r="X47" s="38"/>
      <c r="Y47" s="38"/>
      <c r="Z47" s="36"/>
      <c r="AA47" s="36"/>
      <c r="AB47" s="267"/>
      <c r="AC47" s="269"/>
      <c r="AD47" s="300"/>
      <c r="AE47" s="269"/>
      <c r="AF47" s="269"/>
      <c r="AG47" s="269"/>
      <c r="AH47" s="269"/>
      <c r="AI47" s="276">
        <v>31</v>
      </c>
      <c r="AJ47" s="36"/>
      <c r="AK47" s="20"/>
      <c r="AL47" s="20"/>
      <c r="AM47" s="20"/>
      <c r="AN47" s="20"/>
      <c r="AO47" s="20"/>
      <c r="AP47" s="20"/>
      <c r="AQ47" s="20"/>
      <c r="AR47" s="20"/>
      <c r="AS47" s="20"/>
      <c r="AT47" s="20"/>
      <c r="AU47" s="20"/>
      <c r="AV47" s="20"/>
      <c r="AW47" s="20"/>
      <c r="AX47" s="20"/>
      <c r="AY47" s="20"/>
      <c r="AZ47" s="20"/>
      <c r="BA47" s="20"/>
      <c r="BB47" s="20"/>
    </row>
    <row r="48" spans="1:54" ht="11.25">
      <c r="A48" s="50" t="s">
        <v>70</v>
      </c>
      <c r="B48" s="39"/>
      <c r="C48" s="39"/>
      <c r="D48" s="46"/>
      <c r="E48" s="46"/>
      <c r="F48" s="46"/>
      <c r="G48" s="46"/>
      <c r="H48" s="46"/>
      <c r="I48" s="46"/>
      <c r="J48" s="46"/>
      <c r="K48" s="46"/>
      <c r="L48" s="46"/>
      <c r="M48" s="46"/>
      <c r="N48" s="46"/>
      <c r="O48" s="46"/>
      <c r="P48" s="46"/>
      <c r="Q48" s="46"/>
      <c r="R48" s="46"/>
      <c r="S48" s="46"/>
      <c r="T48" s="46"/>
      <c r="U48" s="46"/>
      <c r="V48" s="37"/>
      <c r="W48" s="35"/>
      <c r="X48" s="38"/>
      <c r="Y48" s="38"/>
      <c r="Z48" s="36"/>
      <c r="AA48" s="36"/>
      <c r="AB48" s="267"/>
      <c r="AC48" s="269"/>
      <c r="AD48" s="300"/>
      <c r="AE48" s="269"/>
      <c r="AF48" s="269"/>
      <c r="AG48" s="269"/>
      <c r="AH48" s="269"/>
      <c r="AI48" s="276">
        <v>32</v>
      </c>
      <c r="AJ48" s="36"/>
      <c r="AK48" s="20"/>
      <c r="AL48" s="20"/>
      <c r="AM48" s="20"/>
      <c r="AN48" s="20"/>
      <c r="AO48" s="20"/>
      <c r="AP48" s="20"/>
      <c r="AQ48" s="20"/>
      <c r="AR48" s="20"/>
      <c r="AS48" s="20"/>
      <c r="AT48" s="20"/>
      <c r="AU48" s="20"/>
      <c r="AV48" s="20"/>
      <c r="AW48" s="20"/>
      <c r="AX48" s="20"/>
      <c r="AY48" s="20"/>
      <c r="AZ48" s="20"/>
      <c r="BA48" s="20"/>
      <c r="BB48" s="20"/>
    </row>
    <row r="49" spans="1:54" ht="11.25">
      <c r="A49" s="45" t="s">
        <v>71</v>
      </c>
      <c r="B49" s="42"/>
      <c r="C49" s="42"/>
      <c r="D49" s="53">
        <f>IF(D5=0,0,SUM(D16,D18,D20,D22,D24,D27)/D5)</f>
        <v>0</v>
      </c>
      <c r="E49" s="54">
        <f aca="true" t="shared" si="46" ref="E49:U49">IF(E5=0,0,SUM(E16,E18,E20,E22,E24,E27)/E5)</f>
        <v>0</v>
      </c>
      <c r="F49" s="54">
        <f t="shared" si="46"/>
        <v>0</v>
      </c>
      <c r="G49" s="54">
        <f t="shared" si="46"/>
        <v>0</v>
      </c>
      <c r="H49" s="54">
        <f t="shared" si="46"/>
        <v>0</v>
      </c>
      <c r="I49" s="54">
        <f t="shared" si="46"/>
        <v>0</v>
      </c>
      <c r="J49" s="54">
        <f t="shared" si="46"/>
        <v>0</v>
      </c>
      <c r="K49" s="54">
        <f t="shared" si="46"/>
        <v>0</v>
      </c>
      <c r="L49" s="54">
        <f t="shared" si="46"/>
        <v>0</v>
      </c>
      <c r="M49" s="54">
        <f t="shared" si="46"/>
        <v>0</v>
      </c>
      <c r="N49" s="54">
        <f t="shared" si="46"/>
        <v>0</v>
      </c>
      <c r="O49" s="54">
        <f t="shared" si="46"/>
        <v>0</v>
      </c>
      <c r="P49" s="54">
        <f t="shared" si="46"/>
        <v>0</v>
      </c>
      <c r="Q49" s="54">
        <f t="shared" si="46"/>
        <v>0</v>
      </c>
      <c r="R49" s="54">
        <f t="shared" si="46"/>
        <v>0</v>
      </c>
      <c r="S49" s="54">
        <f t="shared" si="46"/>
        <v>0</v>
      </c>
      <c r="T49" s="54">
        <f t="shared" si="46"/>
        <v>0</v>
      </c>
      <c r="U49" s="55">
        <f t="shared" si="46"/>
        <v>0</v>
      </c>
      <c r="V49" s="56"/>
      <c r="W49" s="35"/>
      <c r="X49" s="38"/>
      <c r="Y49" s="38"/>
      <c r="Z49" s="36"/>
      <c r="AA49" s="36"/>
      <c r="AB49" s="267"/>
      <c r="AC49" s="269"/>
      <c r="AD49" s="300"/>
      <c r="AE49" s="269"/>
      <c r="AF49" s="269"/>
      <c r="AG49" s="269"/>
      <c r="AH49" s="269"/>
      <c r="AI49" s="276">
        <v>33</v>
      </c>
      <c r="AJ49" s="36"/>
      <c r="AK49" s="20"/>
      <c r="AL49" s="20"/>
      <c r="AM49" s="20"/>
      <c r="AN49" s="20"/>
      <c r="AO49" s="20"/>
      <c r="AP49" s="20"/>
      <c r="AQ49" s="20"/>
      <c r="AR49" s="20"/>
      <c r="AS49" s="20"/>
      <c r="AT49" s="20"/>
      <c r="AU49" s="20"/>
      <c r="AV49" s="20"/>
      <c r="AW49" s="20"/>
      <c r="AX49" s="20"/>
      <c r="AY49" s="20"/>
      <c r="AZ49" s="20"/>
      <c r="BA49" s="20"/>
      <c r="BB49" s="20"/>
    </row>
    <row r="50" spans="1:54" ht="11.25">
      <c r="A50" s="22" t="s">
        <v>185</v>
      </c>
      <c r="B50" s="38" t="s">
        <v>36</v>
      </c>
      <c r="C50" s="41"/>
      <c r="D50" s="59">
        <f>IF(D5=0,0,SUM(D17,D19,D21,D23,D25,D28)/D5)</f>
        <v>0</v>
      </c>
      <c r="E50" s="60">
        <f aca="true" t="shared" si="47" ref="E50:U50">IF(E5=0,0,SUM(E17,E19,E21,E23,E25,E28)/E5)</f>
        <v>0</v>
      </c>
      <c r="F50" s="60">
        <f t="shared" si="47"/>
        <v>0</v>
      </c>
      <c r="G50" s="60">
        <f t="shared" si="47"/>
        <v>0</v>
      </c>
      <c r="H50" s="60">
        <f t="shared" si="47"/>
        <v>0</v>
      </c>
      <c r="I50" s="60">
        <f t="shared" si="47"/>
        <v>0</v>
      </c>
      <c r="J50" s="60">
        <f t="shared" si="47"/>
        <v>0</v>
      </c>
      <c r="K50" s="60">
        <f t="shared" si="47"/>
        <v>0</v>
      </c>
      <c r="L50" s="60">
        <f t="shared" si="47"/>
        <v>0</v>
      </c>
      <c r="M50" s="60">
        <f t="shared" si="47"/>
        <v>0</v>
      </c>
      <c r="N50" s="60">
        <f t="shared" si="47"/>
        <v>0</v>
      </c>
      <c r="O50" s="60">
        <f t="shared" si="47"/>
        <v>0</v>
      </c>
      <c r="P50" s="60">
        <f t="shared" si="47"/>
        <v>0</v>
      </c>
      <c r="Q50" s="60">
        <f t="shared" si="47"/>
        <v>0</v>
      </c>
      <c r="R50" s="60">
        <f t="shared" si="47"/>
        <v>0</v>
      </c>
      <c r="S50" s="60">
        <f t="shared" si="47"/>
        <v>0</v>
      </c>
      <c r="T50" s="60">
        <f t="shared" si="47"/>
        <v>0</v>
      </c>
      <c r="U50" s="61">
        <f t="shared" si="47"/>
        <v>0</v>
      </c>
      <c r="V50" s="62"/>
      <c r="W50" s="35"/>
      <c r="X50" s="38"/>
      <c r="Y50" s="38"/>
      <c r="Z50" s="52"/>
      <c r="AA50" s="52"/>
      <c r="AB50" s="267"/>
      <c r="AC50" s="269"/>
      <c r="AD50" s="300"/>
      <c r="AE50" s="269"/>
      <c r="AF50" s="269"/>
      <c r="AG50" s="269"/>
      <c r="AH50" s="269"/>
      <c r="AI50" s="276">
        <v>34</v>
      </c>
      <c r="AJ50" s="36"/>
      <c r="AK50" s="20"/>
      <c r="AL50" s="20"/>
      <c r="AM50" s="20"/>
      <c r="AN50" s="20"/>
      <c r="AO50" s="20"/>
      <c r="AP50" s="20"/>
      <c r="AQ50" s="20"/>
      <c r="AR50" s="20"/>
      <c r="AS50" s="20"/>
      <c r="AT50" s="20"/>
      <c r="AU50" s="20"/>
      <c r="AV50" s="20"/>
      <c r="AW50" s="20"/>
      <c r="AX50" s="20"/>
      <c r="AY50" s="20"/>
      <c r="AZ50" s="20"/>
      <c r="BA50" s="20"/>
      <c r="BB50" s="20"/>
    </row>
    <row r="51" spans="1:54" ht="11.25">
      <c r="A51" s="22" t="s">
        <v>186</v>
      </c>
      <c r="B51" s="38" t="s">
        <v>37</v>
      </c>
      <c r="C51" s="41"/>
      <c r="D51" s="59">
        <f>IF(D$5=0,0,IF(D44&gt;0,D44/D$5,0))</f>
        <v>0</v>
      </c>
      <c r="E51" s="60">
        <f aca="true" t="shared" si="48" ref="E51:U51">IF(E$5=0,0,IF(E44&gt;0,E44/E$5,0))</f>
        <v>0</v>
      </c>
      <c r="F51" s="60">
        <f t="shared" si="48"/>
        <v>0</v>
      </c>
      <c r="G51" s="60">
        <f t="shared" si="48"/>
        <v>0</v>
      </c>
      <c r="H51" s="60">
        <f t="shared" si="48"/>
        <v>0</v>
      </c>
      <c r="I51" s="60">
        <f t="shared" si="48"/>
        <v>0</v>
      </c>
      <c r="J51" s="60">
        <f t="shared" si="48"/>
        <v>0</v>
      </c>
      <c r="K51" s="60">
        <f t="shared" si="48"/>
        <v>0</v>
      </c>
      <c r="L51" s="60">
        <f t="shared" si="48"/>
        <v>0</v>
      </c>
      <c r="M51" s="60">
        <f t="shared" si="48"/>
        <v>0</v>
      </c>
      <c r="N51" s="60">
        <f t="shared" si="48"/>
        <v>0</v>
      </c>
      <c r="O51" s="60">
        <f t="shared" si="48"/>
        <v>0</v>
      </c>
      <c r="P51" s="60">
        <f t="shared" si="48"/>
        <v>0</v>
      </c>
      <c r="Q51" s="60">
        <f t="shared" si="48"/>
        <v>0</v>
      </c>
      <c r="R51" s="60">
        <f t="shared" si="48"/>
        <v>0</v>
      </c>
      <c r="S51" s="60">
        <f t="shared" si="48"/>
        <v>0</v>
      </c>
      <c r="T51" s="60">
        <f t="shared" si="48"/>
        <v>0</v>
      </c>
      <c r="U51" s="61">
        <f t="shared" si="48"/>
        <v>0</v>
      </c>
      <c r="V51" s="62"/>
      <c r="W51" s="35"/>
      <c r="X51" s="48"/>
      <c r="Y51" s="106"/>
      <c r="Z51" s="52"/>
      <c r="AA51" s="52"/>
      <c r="AB51" s="267"/>
      <c r="AC51" s="269"/>
      <c r="AD51" s="300"/>
      <c r="AE51" s="269"/>
      <c r="AF51" s="269"/>
      <c r="AG51" s="269"/>
      <c r="AH51" s="269"/>
      <c r="AI51" s="276">
        <v>35</v>
      </c>
      <c r="AJ51" s="36"/>
      <c r="AK51" s="20"/>
      <c r="AL51" s="20"/>
      <c r="AM51" s="20"/>
      <c r="AN51" s="20"/>
      <c r="AO51" s="20"/>
      <c r="AP51" s="20"/>
      <c r="AQ51" s="20"/>
      <c r="AR51" s="20"/>
      <c r="AS51" s="20"/>
      <c r="AT51" s="20"/>
      <c r="AU51" s="20"/>
      <c r="AV51" s="20"/>
      <c r="AW51" s="20"/>
      <c r="AX51" s="20"/>
      <c r="AY51" s="20"/>
      <c r="AZ51" s="20"/>
      <c r="BA51" s="20"/>
      <c r="BB51" s="20"/>
    </row>
    <row r="52" spans="1:54" ht="11.25">
      <c r="A52" s="49" t="s">
        <v>187</v>
      </c>
      <c r="B52" s="63" t="s">
        <v>38</v>
      </c>
      <c r="C52" s="43"/>
      <c r="D52" s="59">
        <f>IF(D$5=0,0,IF(D45&gt;0,D45/D$5,0))</f>
        <v>0</v>
      </c>
      <c r="E52" s="60">
        <f aca="true" t="shared" si="49" ref="E52:U52">IF(E$5=0,0,IF(E45&gt;0,E45/E$5,0))</f>
        <v>0</v>
      </c>
      <c r="F52" s="60">
        <f t="shared" si="49"/>
        <v>0</v>
      </c>
      <c r="G52" s="60">
        <f t="shared" si="49"/>
        <v>0</v>
      </c>
      <c r="H52" s="60">
        <f t="shared" si="49"/>
        <v>0</v>
      </c>
      <c r="I52" s="60">
        <f t="shared" si="49"/>
        <v>0</v>
      </c>
      <c r="J52" s="60">
        <f t="shared" si="49"/>
        <v>0</v>
      </c>
      <c r="K52" s="60">
        <f t="shared" si="49"/>
        <v>0</v>
      </c>
      <c r="L52" s="60">
        <f t="shared" si="49"/>
        <v>0</v>
      </c>
      <c r="M52" s="60">
        <f t="shared" si="49"/>
        <v>0</v>
      </c>
      <c r="N52" s="60">
        <f t="shared" si="49"/>
        <v>0</v>
      </c>
      <c r="O52" s="60">
        <f t="shared" si="49"/>
        <v>0</v>
      </c>
      <c r="P52" s="60">
        <f t="shared" si="49"/>
        <v>0</v>
      </c>
      <c r="Q52" s="60">
        <f t="shared" si="49"/>
        <v>0</v>
      </c>
      <c r="R52" s="60">
        <f t="shared" si="49"/>
        <v>0</v>
      </c>
      <c r="S52" s="60">
        <f t="shared" si="49"/>
        <v>0</v>
      </c>
      <c r="T52" s="60">
        <f t="shared" si="49"/>
        <v>0</v>
      </c>
      <c r="U52" s="61">
        <f t="shared" si="49"/>
        <v>0</v>
      </c>
      <c r="V52" s="62"/>
      <c r="W52" s="35"/>
      <c r="X52" s="35"/>
      <c r="Y52" s="106"/>
      <c r="Z52" s="52"/>
      <c r="AA52" s="52"/>
      <c r="AB52" s="267"/>
      <c r="AC52" s="269"/>
      <c r="AD52" s="300"/>
      <c r="AE52" s="269"/>
      <c r="AF52" s="269"/>
      <c r="AG52" s="269"/>
      <c r="AH52" s="269"/>
      <c r="AI52" s="276">
        <v>36</v>
      </c>
      <c r="AJ52" s="36"/>
      <c r="AK52" s="20"/>
      <c r="AL52" s="20"/>
      <c r="AM52" s="20"/>
      <c r="AN52" s="20"/>
      <c r="AO52" s="20"/>
      <c r="AP52" s="20"/>
      <c r="AQ52" s="20"/>
      <c r="AR52" s="20"/>
      <c r="AS52" s="20"/>
      <c r="AT52" s="20"/>
      <c r="AU52" s="20"/>
      <c r="AV52" s="20"/>
      <c r="AW52" s="20"/>
      <c r="AX52" s="20"/>
      <c r="AY52" s="20"/>
      <c r="AZ52" s="20"/>
      <c r="BA52" s="20"/>
      <c r="BB52" s="20"/>
    </row>
    <row r="53" spans="1:54" ht="11.25">
      <c r="A53" s="49" t="s">
        <v>188</v>
      </c>
      <c r="B53" s="39" t="s">
        <v>41</v>
      </c>
      <c r="C53" s="39"/>
      <c r="D53" s="295">
        <f>IF(D$5=0,0,IF(D46&gt;0,D46/D$5,0))</f>
        <v>0</v>
      </c>
      <c r="E53" s="296">
        <f aca="true" t="shared" si="50" ref="E53:U53">IF(E$5=0,0,IF(E46&gt;0,E46/E$5,0))</f>
        <v>0</v>
      </c>
      <c r="F53" s="296">
        <f t="shared" si="50"/>
        <v>0</v>
      </c>
      <c r="G53" s="296">
        <f t="shared" si="50"/>
        <v>0</v>
      </c>
      <c r="H53" s="296">
        <f t="shared" si="50"/>
        <v>0</v>
      </c>
      <c r="I53" s="296">
        <f t="shared" si="50"/>
        <v>0</v>
      </c>
      <c r="J53" s="296">
        <f t="shared" si="50"/>
        <v>0</v>
      </c>
      <c r="K53" s="296">
        <f t="shared" si="50"/>
        <v>0</v>
      </c>
      <c r="L53" s="296">
        <f t="shared" si="50"/>
        <v>0</v>
      </c>
      <c r="M53" s="296">
        <f t="shared" si="50"/>
        <v>0</v>
      </c>
      <c r="N53" s="296">
        <f t="shared" si="50"/>
        <v>0</v>
      </c>
      <c r="O53" s="296">
        <f t="shared" si="50"/>
        <v>0</v>
      </c>
      <c r="P53" s="296">
        <f t="shared" si="50"/>
        <v>0</v>
      </c>
      <c r="Q53" s="296">
        <f t="shared" si="50"/>
        <v>0</v>
      </c>
      <c r="R53" s="296">
        <f t="shared" si="50"/>
        <v>0</v>
      </c>
      <c r="S53" s="296">
        <f t="shared" si="50"/>
        <v>0</v>
      </c>
      <c r="T53" s="296">
        <f t="shared" si="50"/>
        <v>0</v>
      </c>
      <c r="U53" s="297">
        <f t="shared" si="50"/>
        <v>0</v>
      </c>
      <c r="V53" s="62"/>
      <c r="W53" s="35"/>
      <c r="X53" s="57"/>
      <c r="Y53" s="58"/>
      <c r="Z53" s="52"/>
      <c r="AA53" s="52"/>
      <c r="AB53" s="267"/>
      <c r="AC53" s="269"/>
      <c r="AD53" s="300"/>
      <c r="AE53" s="269"/>
      <c r="AF53" s="269"/>
      <c r="AG53" s="269"/>
      <c r="AH53" s="269"/>
      <c r="AI53" s="276">
        <v>37</v>
      </c>
      <c r="AJ53" s="36"/>
      <c r="AK53" s="20"/>
      <c r="AL53" s="20"/>
      <c r="AM53" s="20"/>
      <c r="AN53" s="20"/>
      <c r="AO53" s="20"/>
      <c r="AP53" s="20"/>
      <c r="AQ53" s="20"/>
      <c r="AR53" s="20"/>
      <c r="AS53" s="20"/>
      <c r="AT53" s="20"/>
      <c r="AU53" s="20"/>
      <c r="AV53" s="20"/>
      <c r="AW53" s="20"/>
      <c r="AX53" s="20"/>
      <c r="AY53" s="20"/>
      <c r="AZ53" s="20"/>
      <c r="BA53" s="20"/>
      <c r="BB53" s="20"/>
    </row>
    <row r="54" spans="1:54" ht="11.25">
      <c r="A54" s="20"/>
      <c r="B54" s="20"/>
      <c r="C54" s="20"/>
      <c r="D54" s="20"/>
      <c r="E54" s="20"/>
      <c r="F54" s="20"/>
      <c r="G54" s="20"/>
      <c r="H54" s="20"/>
      <c r="I54" s="20"/>
      <c r="J54" s="20"/>
      <c r="K54" s="20"/>
      <c r="L54" s="20"/>
      <c r="M54" s="20"/>
      <c r="N54" s="20"/>
      <c r="O54" s="20"/>
      <c r="P54" s="20"/>
      <c r="Q54" s="20"/>
      <c r="R54" s="20"/>
      <c r="S54" s="20"/>
      <c r="T54" s="20"/>
      <c r="U54" s="20"/>
      <c r="V54" s="41"/>
      <c r="W54" s="41"/>
      <c r="X54" s="41"/>
      <c r="Y54" s="41"/>
      <c r="Z54" s="52"/>
      <c r="AA54" s="52"/>
      <c r="AB54" s="267"/>
      <c r="AC54" s="269"/>
      <c r="AD54" s="300"/>
      <c r="AE54" s="269"/>
      <c r="AF54" s="269"/>
      <c r="AG54" s="269"/>
      <c r="AH54" s="269"/>
      <c r="AI54" s="276">
        <v>38</v>
      </c>
      <c r="AJ54" s="36"/>
      <c r="AK54" s="20"/>
      <c r="AL54" s="20"/>
      <c r="AM54" s="20"/>
      <c r="AN54" s="20"/>
      <c r="AO54" s="20"/>
      <c r="AP54" s="20"/>
      <c r="AQ54" s="20"/>
      <c r="AR54" s="20"/>
      <c r="AS54" s="20"/>
      <c r="AT54" s="20"/>
      <c r="AU54" s="20"/>
      <c r="AV54" s="20"/>
      <c r="AW54" s="20"/>
      <c r="AX54" s="20"/>
      <c r="AY54" s="20"/>
      <c r="AZ54" s="20"/>
      <c r="BA54" s="20"/>
      <c r="BB54" s="20"/>
    </row>
    <row r="55" spans="1:54" ht="11.25">
      <c r="A55" s="37"/>
      <c r="B55" s="37"/>
      <c r="C55" s="37"/>
      <c r="D55" s="37"/>
      <c r="E55" s="37"/>
      <c r="F55" s="86"/>
      <c r="G55" s="87"/>
      <c r="H55" s="88"/>
      <c r="I55" s="86"/>
      <c r="J55" s="87"/>
      <c r="K55" s="86"/>
      <c r="L55" s="37"/>
      <c r="M55" s="588" t="str">
        <f>IF(Q55="","Godkend gødningsplan?","Gødningsplan godkendt")</f>
        <v>Godkend gødningsplan?</v>
      </c>
      <c r="N55" s="588"/>
      <c r="O55" s="588"/>
      <c r="P55" s="589"/>
      <c r="Q55" s="591"/>
      <c r="R55" s="592"/>
      <c r="S55" s="592"/>
      <c r="T55" s="592"/>
      <c r="U55" s="593"/>
      <c r="V55" s="41"/>
      <c r="W55" s="41"/>
      <c r="X55" s="41"/>
      <c r="Y55" s="41"/>
      <c r="Z55" s="52"/>
      <c r="AA55" s="52"/>
      <c r="AB55" s="267"/>
      <c r="AC55" s="269"/>
      <c r="AD55" s="300"/>
      <c r="AE55" s="269"/>
      <c r="AF55" s="269"/>
      <c r="AG55" s="269"/>
      <c r="AH55" s="269"/>
      <c r="AI55" s="276">
        <v>39</v>
      </c>
      <c r="AJ55" s="36"/>
      <c r="AK55" s="20"/>
      <c r="AL55" s="20"/>
      <c r="AM55" s="20"/>
      <c r="AN55" s="20"/>
      <c r="AO55" s="20"/>
      <c r="AP55" s="20"/>
      <c r="AQ55" s="20"/>
      <c r="AR55" s="20"/>
      <c r="AS55" s="20"/>
      <c r="AT55" s="20"/>
      <c r="AU55" s="20"/>
      <c r="AV55" s="20"/>
      <c r="AW55" s="20"/>
      <c r="AX55" s="20"/>
      <c r="AY55" s="20"/>
      <c r="AZ55" s="20"/>
      <c r="BA55" s="20"/>
      <c r="BB55" s="20"/>
    </row>
    <row r="56" spans="1:54" ht="11.25">
      <c r="A56" s="37"/>
      <c r="B56" s="37"/>
      <c r="C56" s="37"/>
      <c r="D56" s="37"/>
      <c r="E56" s="37"/>
      <c r="F56" s="86"/>
      <c r="G56" s="87"/>
      <c r="H56" s="88"/>
      <c r="I56" s="86"/>
      <c r="J56" s="87"/>
      <c r="K56" s="86"/>
      <c r="L56" s="37"/>
      <c r="M56" s="37"/>
      <c r="N56" s="37"/>
      <c r="O56" s="41"/>
      <c r="P56" s="41"/>
      <c r="Q56" s="37"/>
      <c r="R56" s="37"/>
      <c r="S56" s="37"/>
      <c r="T56" s="37"/>
      <c r="U56" s="37"/>
      <c r="V56" s="20"/>
      <c r="W56" s="28"/>
      <c r="X56" s="41"/>
      <c r="Y56" s="28"/>
      <c r="Z56" s="20"/>
      <c r="AA56" s="20"/>
      <c r="AB56" s="267"/>
      <c r="AC56" s="269"/>
      <c r="AD56" s="300"/>
      <c r="AE56" s="269"/>
      <c r="AF56" s="269"/>
      <c r="AG56" s="269"/>
      <c r="AH56" s="269"/>
      <c r="AI56" s="276">
        <v>40</v>
      </c>
      <c r="AJ56" s="36"/>
      <c r="AK56" s="20"/>
      <c r="AL56" s="20"/>
      <c r="AM56" s="20"/>
      <c r="AN56" s="20"/>
      <c r="AO56" s="20"/>
      <c r="AP56" s="20"/>
      <c r="AQ56" s="20"/>
      <c r="AR56" s="20"/>
      <c r="AS56" s="20"/>
      <c r="AT56" s="20"/>
      <c r="AU56" s="20"/>
      <c r="AV56" s="20"/>
      <c r="AW56" s="20"/>
      <c r="AX56" s="20"/>
      <c r="AY56" s="20"/>
      <c r="AZ56" s="20"/>
      <c r="BA56" s="20"/>
      <c r="BB56" s="20"/>
    </row>
    <row r="57" spans="1:54" ht="11.25">
      <c r="A57" s="572" t="s">
        <v>49</v>
      </c>
      <c r="B57" s="572"/>
      <c r="C57" s="72"/>
      <c r="D57" s="73"/>
      <c r="E57" s="73"/>
      <c r="F57" s="73"/>
      <c r="G57" s="73"/>
      <c r="H57" s="73"/>
      <c r="I57" s="73"/>
      <c r="J57" s="73"/>
      <c r="K57" s="73"/>
      <c r="L57" s="73"/>
      <c r="M57" s="73"/>
      <c r="N57" s="73"/>
      <c r="O57" s="73"/>
      <c r="P57" s="73"/>
      <c r="Q57" s="73"/>
      <c r="R57" s="73"/>
      <c r="S57" s="73"/>
      <c r="T57" s="73"/>
      <c r="U57" s="73"/>
      <c r="V57" s="74"/>
      <c r="W57" s="75"/>
      <c r="X57" s="41"/>
      <c r="Y57" s="28"/>
      <c r="Z57" s="20"/>
      <c r="AA57" s="20"/>
      <c r="AB57" s="267"/>
      <c r="AC57" s="269"/>
      <c r="AD57" s="300"/>
      <c r="AE57" s="269"/>
      <c r="AF57" s="269"/>
      <c r="AG57" s="269"/>
      <c r="AH57" s="269"/>
      <c r="AI57" s="276">
        <v>41</v>
      </c>
      <c r="AJ57" s="36"/>
      <c r="AK57" s="20"/>
      <c r="AL57" s="20"/>
      <c r="AM57" s="20"/>
      <c r="AN57" s="20"/>
      <c r="AO57" s="20"/>
      <c r="AP57" s="20"/>
      <c r="AQ57" s="20"/>
      <c r="AR57" s="20"/>
      <c r="AS57" s="20"/>
      <c r="AT57" s="20"/>
      <c r="AU57" s="20"/>
      <c r="AV57" s="20"/>
      <c r="AW57" s="20"/>
      <c r="AX57" s="20"/>
      <c r="AY57" s="20"/>
      <c r="AZ57" s="20"/>
      <c r="BA57" s="20"/>
      <c r="BB57" s="20"/>
    </row>
    <row r="58" spans="1:54" ht="11.25">
      <c r="A58" s="20"/>
      <c r="B58" s="20"/>
      <c r="C58" s="20"/>
      <c r="D58" s="20"/>
      <c r="E58" s="20"/>
      <c r="F58" s="20"/>
      <c r="G58" s="20"/>
      <c r="H58" s="20"/>
      <c r="I58" s="20"/>
      <c r="J58" s="20"/>
      <c r="K58" s="20"/>
      <c r="L58" s="20"/>
      <c r="M58" s="20"/>
      <c r="N58" s="20"/>
      <c r="O58" s="20"/>
      <c r="P58" s="20"/>
      <c r="Q58" s="20"/>
      <c r="R58" s="20"/>
      <c r="S58" s="20"/>
      <c r="T58" s="20"/>
      <c r="U58" s="20"/>
      <c r="V58" s="20"/>
      <c r="W58" s="28"/>
      <c r="X58" s="20"/>
      <c r="Y58" s="20"/>
      <c r="Z58" s="20"/>
      <c r="AA58" s="20"/>
      <c r="AB58" s="267"/>
      <c r="AC58" s="269"/>
      <c r="AD58" s="300"/>
      <c r="AE58" s="269"/>
      <c r="AF58" s="269"/>
      <c r="AG58" s="269"/>
      <c r="AH58" s="269"/>
      <c r="AI58" s="276">
        <v>42</v>
      </c>
      <c r="AJ58" s="36"/>
      <c r="AK58" s="20"/>
      <c r="AL58" s="20"/>
      <c r="AM58" s="20"/>
      <c r="AN58" s="20"/>
      <c r="AO58" s="20"/>
      <c r="AP58" s="20"/>
      <c r="AQ58" s="20"/>
      <c r="AR58" s="20"/>
      <c r="AS58" s="20"/>
      <c r="AT58" s="20"/>
      <c r="AU58" s="20"/>
      <c r="AV58" s="20"/>
      <c r="AW58" s="20"/>
      <c r="AX58" s="20"/>
      <c r="AY58" s="20"/>
      <c r="AZ58" s="20"/>
      <c r="BA58" s="20"/>
      <c r="BB58" s="20"/>
    </row>
    <row r="59" spans="1:54" ht="11.25">
      <c r="A59" s="19" t="s">
        <v>72</v>
      </c>
      <c r="B59" s="20"/>
      <c r="C59" s="20"/>
      <c r="D59" s="20"/>
      <c r="E59" s="20"/>
      <c r="F59" s="20"/>
      <c r="G59" s="20"/>
      <c r="H59" s="20"/>
      <c r="I59" s="20"/>
      <c r="J59" s="20"/>
      <c r="K59" s="20"/>
      <c r="L59" s="20"/>
      <c r="M59" s="20"/>
      <c r="N59" s="20"/>
      <c r="O59" s="20"/>
      <c r="P59" s="20"/>
      <c r="Q59" s="20"/>
      <c r="R59" s="20"/>
      <c r="S59" s="20"/>
      <c r="T59" s="20"/>
      <c r="U59" s="20"/>
      <c r="V59" s="20"/>
      <c r="W59" s="28"/>
      <c r="X59" s="41"/>
      <c r="Y59" s="28"/>
      <c r="Z59" s="20"/>
      <c r="AA59" s="20"/>
      <c r="AB59" s="267"/>
      <c r="AC59" s="269"/>
      <c r="AD59" s="300"/>
      <c r="AE59" s="269"/>
      <c r="AF59" s="269"/>
      <c r="AG59" s="269"/>
      <c r="AH59" s="269"/>
      <c r="AI59" s="276">
        <v>43</v>
      </c>
      <c r="AJ59" s="36"/>
      <c r="AK59" s="20"/>
      <c r="AL59" s="20"/>
      <c r="AM59" s="20"/>
      <c r="AN59" s="20"/>
      <c r="AO59" s="20"/>
      <c r="AP59" s="20"/>
      <c r="AQ59" s="20"/>
      <c r="AR59" s="20"/>
      <c r="AS59" s="20"/>
      <c r="AT59" s="20"/>
      <c r="AU59" s="20"/>
      <c r="AV59" s="20"/>
      <c r="AW59" s="20"/>
      <c r="AX59" s="20"/>
      <c r="AY59" s="20"/>
      <c r="AZ59" s="20"/>
      <c r="BA59" s="20"/>
      <c r="BB59" s="20"/>
    </row>
    <row r="60" spans="1:54" ht="11.25">
      <c r="A60" s="19" t="s">
        <v>5</v>
      </c>
      <c r="B60" s="20"/>
      <c r="C60" s="20"/>
      <c r="D60" s="343">
        <f>D4</f>
        <v>0</v>
      </c>
      <c r="E60" s="343">
        <f aca="true" t="shared" si="51" ref="E60:U60">E4</f>
        <v>0</v>
      </c>
      <c r="F60" s="343">
        <f t="shared" si="51"/>
        <v>0</v>
      </c>
      <c r="G60" s="343">
        <f t="shared" si="51"/>
        <v>0</v>
      </c>
      <c r="H60" s="343">
        <f t="shared" si="51"/>
        <v>0</v>
      </c>
      <c r="I60" s="343">
        <f t="shared" si="51"/>
        <v>0</v>
      </c>
      <c r="J60" s="343">
        <f t="shared" si="51"/>
        <v>0</v>
      </c>
      <c r="K60" s="343">
        <f t="shared" si="51"/>
        <v>0</v>
      </c>
      <c r="L60" s="343">
        <f t="shared" si="51"/>
        <v>0</v>
      </c>
      <c r="M60" s="343">
        <f t="shared" si="51"/>
        <v>0</v>
      </c>
      <c r="N60" s="343">
        <f t="shared" si="51"/>
        <v>0</v>
      </c>
      <c r="O60" s="343">
        <f t="shared" si="51"/>
        <v>0</v>
      </c>
      <c r="P60" s="343">
        <f t="shared" si="51"/>
        <v>0</v>
      </c>
      <c r="Q60" s="343">
        <f t="shared" si="51"/>
        <v>0</v>
      </c>
      <c r="R60" s="343">
        <f t="shared" si="51"/>
        <v>0</v>
      </c>
      <c r="S60" s="343">
        <f t="shared" si="51"/>
        <v>0</v>
      </c>
      <c r="T60" s="343">
        <f t="shared" si="51"/>
        <v>0</v>
      </c>
      <c r="U60" s="343">
        <f t="shared" si="51"/>
        <v>0</v>
      </c>
      <c r="V60" s="20"/>
      <c r="W60" s="28"/>
      <c r="X60" s="20"/>
      <c r="Y60" s="20"/>
      <c r="Z60" s="20"/>
      <c r="AA60" s="20"/>
      <c r="AB60" s="267"/>
      <c r="AC60" s="269"/>
      <c r="AD60" s="300"/>
      <c r="AE60" s="269"/>
      <c r="AF60" s="269"/>
      <c r="AG60" s="269"/>
      <c r="AH60" s="269"/>
      <c r="AI60" s="276">
        <v>44</v>
      </c>
      <c r="AJ60" s="36"/>
      <c r="AK60" s="20"/>
      <c r="AL60" s="20"/>
      <c r="AM60" s="20"/>
      <c r="AN60" s="20"/>
      <c r="AO60" s="20"/>
      <c r="AP60" s="20"/>
      <c r="AQ60" s="20"/>
      <c r="AR60" s="20"/>
      <c r="AS60" s="20"/>
      <c r="AT60" s="20"/>
      <c r="AU60" s="20"/>
      <c r="AV60" s="20"/>
      <c r="AW60" s="20"/>
      <c r="AX60" s="20"/>
      <c r="AY60" s="20"/>
      <c r="AZ60" s="20"/>
      <c r="BA60" s="20"/>
      <c r="BB60" s="20"/>
    </row>
    <row r="61" spans="1:54" ht="11.25">
      <c r="A61" s="19" t="s">
        <v>88</v>
      </c>
      <c r="B61" s="20"/>
      <c r="C61" s="20"/>
      <c r="D61" s="344">
        <f>D5</f>
        <v>0</v>
      </c>
      <c r="E61" s="344">
        <f aca="true" t="shared" si="52" ref="E61:U61">E5</f>
        <v>0</v>
      </c>
      <c r="F61" s="344">
        <f t="shared" si="52"/>
        <v>0</v>
      </c>
      <c r="G61" s="344">
        <f t="shared" si="52"/>
        <v>0</v>
      </c>
      <c r="H61" s="344">
        <f t="shared" si="52"/>
        <v>0</v>
      </c>
      <c r="I61" s="344">
        <f t="shared" si="52"/>
        <v>0</v>
      </c>
      <c r="J61" s="344">
        <f t="shared" si="52"/>
        <v>0</v>
      </c>
      <c r="K61" s="344">
        <f t="shared" si="52"/>
        <v>0</v>
      </c>
      <c r="L61" s="344">
        <f t="shared" si="52"/>
        <v>0</v>
      </c>
      <c r="M61" s="344">
        <f t="shared" si="52"/>
        <v>0</v>
      </c>
      <c r="N61" s="344">
        <f t="shared" si="52"/>
        <v>0</v>
      </c>
      <c r="O61" s="344">
        <f t="shared" si="52"/>
        <v>0</v>
      </c>
      <c r="P61" s="344">
        <f t="shared" si="52"/>
        <v>0</v>
      </c>
      <c r="Q61" s="344">
        <f t="shared" si="52"/>
        <v>0</v>
      </c>
      <c r="R61" s="344">
        <f t="shared" si="52"/>
        <v>0</v>
      </c>
      <c r="S61" s="344">
        <f t="shared" si="52"/>
        <v>0</v>
      </c>
      <c r="T61" s="344">
        <f t="shared" si="52"/>
        <v>0</v>
      </c>
      <c r="U61" s="344">
        <f t="shared" si="52"/>
        <v>0</v>
      </c>
      <c r="V61" s="20"/>
      <c r="W61" s="28"/>
      <c r="X61" s="20"/>
      <c r="Y61" s="20"/>
      <c r="Z61" s="20"/>
      <c r="AA61" s="20"/>
      <c r="AB61" s="267"/>
      <c r="AC61" s="269"/>
      <c r="AD61" s="300"/>
      <c r="AE61" s="269"/>
      <c r="AF61" s="269"/>
      <c r="AG61" s="269"/>
      <c r="AH61" s="269"/>
      <c r="AI61" s="276">
        <v>45</v>
      </c>
      <c r="AJ61" s="36"/>
      <c r="AK61" s="20"/>
      <c r="AL61" s="20"/>
      <c r="AM61" s="20"/>
      <c r="AN61" s="20"/>
      <c r="AO61" s="20"/>
      <c r="AP61" s="20"/>
      <c r="AQ61" s="20"/>
      <c r="AR61" s="20"/>
      <c r="AS61" s="20"/>
      <c r="AT61" s="20"/>
      <c r="AU61" s="20"/>
      <c r="AV61" s="20"/>
      <c r="AW61" s="20"/>
      <c r="AX61" s="20"/>
      <c r="AY61" s="20"/>
      <c r="AZ61" s="20"/>
      <c r="BA61" s="20"/>
      <c r="BB61" s="20"/>
    </row>
    <row r="62" spans="1:54" ht="11.25">
      <c r="A62" s="19" t="s">
        <v>89</v>
      </c>
      <c r="B62" s="20"/>
      <c r="C62" s="20"/>
      <c r="D62" s="344">
        <f>D6</f>
        <v>0</v>
      </c>
      <c r="E62" s="344">
        <f aca="true" t="shared" si="53" ref="E62:U62">E6</f>
        <v>0</v>
      </c>
      <c r="F62" s="344">
        <f t="shared" si="53"/>
        <v>0</v>
      </c>
      <c r="G62" s="344">
        <f t="shared" si="53"/>
        <v>0</v>
      </c>
      <c r="H62" s="344">
        <f t="shared" si="53"/>
        <v>0</v>
      </c>
      <c r="I62" s="344">
        <f t="shared" si="53"/>
        <v>0</v>
      </c>
      <c r="J62" s="344">
        <f t="shared" si="53"/>
        <v>0</v>
      </c>
      <c r="K62" s="344">
        <f t="shared" si="53"/>
        <v>0</v>
      </c>
      <c r="L62" s="344">
        <f t="shared" si="53"/>
        <v>0</v>
      </c>
      <c r="M62" s="344">
        <f t="shared" si="53"/>
        <v>0</v>
      </c>
      <c r="N62" s="344">
        <f t="shared" si="53"/>
        <v>0</v>
      </c>
      <c r="O62" s="344">
        <f t="shared" si="53"/>
        <v>0</v>
      </c>
      <c r="P62" s="344">
        <f t="shared" si="53"/>
        <v>0</v>
      </c>
      <c r="Q62" s="344">
        <f t="shared" si="53"/>
        <v>0</v>
      </c>
      <c r="R62" s="344">
        <f t="shared" si="53"/>
        <v>0</v>
      </c>
      <c r="S62" s="344">
        <f t="shared" si="53"/>
        <v>0</v>
      </c>
      <c r="T62" s="344">
        <f t="shared" si="53"/>
        <v>0</v>
      </c>
      <c r="U62" s="344">
        <f t="shared" si="53"/>
        <v>0</v>
      </c>
      <c r="V62" s="20"/>
      <c r="W62" s="28"/>
      <c r="X62" s="20"/>
      <c r="Y62" s="20"/>
      <c r="Z62" s="20"/>
      <c r="AA62" s="20"/>
      <c r="AB62" s="267"/>
      <c r="AC62" s="269"/>
      <c r="AD62" s="300"/>
      <c r="AE62" s="269"/>
      <c r="AF62" s="269"/>
      <c r="AG62" s="269"/>
      <c r="AH62" s="269"/>
      <c r="AI62" s="276">
        <v>46</v>
      </c>
      <c r="AJ62" s="36"/>
      <c r="AK62" s="20"/>
      <c r="AL62" s="20"/>
      <c r="AM62" s="20"/>
      <c r="AN62" s="20"/>
      <c r="AO62" s="20"/>
      <c r="AP62" s="20"/>
      <c r="AQ62" s="20"/>
      <c r="AR62" s="20"/>
      <c r="AS62" s="20"/>
      <c r="AT62" s="20"/>
      <c r="AU62" s="20"/>
      <c r="AV62" s="20"/>
      <c r="AW62" s="20"/>
      <c r="AX62" s="20"/>
      <c r="AY62" s="20"/>
      <c r="AZ62" s="20"/>
      <c r="BA62" s="20"/>
      <c r="BB62" s="20"/>
    </row>
    <row r="63" spans="1:54" ht="11.25">
      <c r="A63" s="19" t="s">
        <v>73</v>
      </c>
      <c r="B63" s="20"/>
      <c r="C63" s="20"/>
      <c r="D63" s="345">
        <f>D7</f>
        <v>0</v>
      </c>
      <c r="E63" s="345">
        <f aca="true" t="shared" si="54" ref="E63:U63">E7</f>
        <v>0</v>
      </c>
      <c r="F63" s="345">
        <f t="shared" si="54"/>
        <v>0</v>
      </c>
      <c r="G63" s="345">
        <f t="shared" si="54"/>
        <v>0</v>
      </c>
      <c r="H63" s="345">
        <f t="shared" si="54"/>
        <v>0</v>
      </c>
      <c r="I63" s="345">
        <f t="shared" si="54"/>
        <v>0</v>
      </c>
      <c r="J63" s="345">
        <f t="shared" si="54"/>
        <v>0</v>
      </c>
      <c r="K63" s="345">
        <f t="shared" si="54"/>
        <v>0</v>
      </c>
      <c r="L63" s="345">
        <f t="shared" si="54"/>
        <v>0</v>
      </c>
      <c r="M63" s="345">
        <f t="shared" si="54"/>
        <v>0</v>
      </c>
      <c r="N63" s="345">
        <f t="shared" si="54"/>
        <v>0</v>
      </c>
      <c r="O63" s="345">
        <f t="shared" si="54"/>
        <v>0</v>
      </c>
      <c r="P63" s="345">
        <f t="shared" si="54"/>
        <v>0</v>
      </c>
      <c r="Q63" s="345">
        <f t="shared" si="54"/>
        <v>0</v>
      </c>
      <c r="R63" s="345">
        <f t="shared" si="54"/>
        <v>0</v>
      </c>
      <c r="S63" s="345">
        <f t="shared" si="54"/>
        <v>0</v>
      </c>
      <c r="T63" s="345">
        <f t="shared" si="54"/>
        <v>0</v>
      </c>
      <c r="U63" s="345">
        <f t="shared" si="54"/>
        <v>0</v>
      </c>
      <c r="V63" s="20"/>
      <c r="W63" s="28"/>
      <c r="X63" s="20"/>
      <c r="Y63" s="20"/>
      <c r="Z63" s="20"/>
      <c r="AA63" s="20"/>
      <c r="AB63" s="267"/>
      <c r="AC63" s="269"/>
      <c r="AD63" s="300"/>
      <c r="AE63" s="269"/>
      <c r="AF63" s="269"/>
      <c r="AG63" s="269"/>
      <c r="AH63" s="269"/>
      <c r="AI63" s="276">
        <v>47</v>
      </c>
      <c r="AJ63" s="36"/>
      <c r="AK63" s="20"/>
      <c r="AL63" s="20"/>
      <c r="AM63" s="20"/>
      <c r="AN63" s="20"/>
      <c r="AO63" s="20"/>
      <c r="AP63" s="20"/>
      <c r="AQ63" s="20"/>
      <c r="AR63" s="20"/>
      <c r="AS63" s="20"/>
      <c r="AT63" s="20"/>
      <c r="AU63" s="20"/>
      <c r="AV63" s="20"/>
      <c r="AW63" s="20"/>
      <c r="AX63" s="20"/>
      <c r="AY63" s="20"/>
      <c r="AZ63" s="20"/>
      <c r="BA63" s="20"/>
      <c r="BB63" s="20"/>
    </row>
    <row r="64" spans="1:54" ht="11.25">
      <c r="A64" s="130" t="s">
        <v>8</v>
      </c>
      <c r="B64" s="131"/>
      <c r="C64" s="131"/>
      <c r="D64" s="346">
        <f>D10</f>
        <v>0</v>
      </c>
      <c r="E64" s="346">
        <f aca="true" t="shared" si="55" ref="E64:U64">E10</f>
        <v>0</v>
      </c>
      <c r="F64" s="346">
        <f t="shared" si="55"/>
        <v>0</v>
      </c>
      <c r="G64" s="346">
        <f t="shared" si="55"/>
        <v>0</v>
      </c>
      <c r="H64" s="346">
        <f t="shared" si="55"/>
        <v>0</v>
      </c>
      <c r="I64" s="346">
        <f t="shared" si="55"/>
        <v>0</v>
      </c>
      <c r="J64" s="346">
        <f t="shared" si="55"/>
        <v>0</v>
      </c>
      <c r="K64" s="346">
        <f t="shared" si="55"/>
        <v>0</v>
      </c>
      <c r="L64" s="346">
        <f t="shared" si="55"/>
        <v>0</v>
      </c>
      <c r="M64" s="346">
        <f t="shared" si="55"/>
        <v>0</v>
      </c>
      <c r="N64" s="346">
        <f t="shared" si="55"/>
        <v>0</v>
      </c>
      <c r="O64" s="346">
        <f t="shared" si="55"/>
        <v>0</v>
      </c>
      <c r="P64" s="346">
        <f t="shared" si="55"/>
        <v>0</v>
      </c>
      <c r="Q64" s="346">
        <f t="shared" si="55"/>
        <v>0</v>
      </c>
      <c r="R64" s="346">
        <f t="shared" si="55"/>
        <v>0</v>
      </c>
      <c r="S64" s="346">
        <f t="shared" si="55"/>
        <v>0</v>
      </c>
      <c r="T64" s="346">
        <f t="shared" si="55"/>
        <v>0</v>
      </c>
      <c r="U64" s="346">
        <f t="shared" si="55"/>
        <v>0</v>
      </c>
      <c r="V64" s="22"/>
      <c r="W64" s="41"/>
      <c r="X64" s="20"/>
      <c r="Y64" s="20"/>
      <c r="Z64" s="22"/>
      <c r="AA64" s="22"/>
      <c r="AB64" s="267"/>
      <c r="AC64" s="269"/>
      <c r="AD64" s="300"/>
      <c r="AE64" s="269"/>
      <c r="AF64" s="269"/>
      <c r="AG64" s="269"/>
      <c r="AH64" s="269"/>
      <c r="AI64" s="276">
        <v>48</v>
      </c>
      <c r="AJ64" s="36"/>
      <c r="AK64" s="20"/>
      <c r="AL64" s="20"/>
      <c r="AM64" s="20"/>
      <c r="AN64" s="20"/>
      <c r="AO64" s="20"/>
      <c r="AP64" s="20"/>
      <c r="AQ64" s="20"/>
      <c r="AR64" s="20"/>
      <c r="AS64" s="20"/>
      <c r="AT64" s="20"/>
      <c r="AU64" s="20"/>
      <c r="AV64" s="20"/>
      <c r="AW64" s="20"/>
      <c r="AX64" s="20"/>
      <c r="AY64" s="20"/>
      <c r="AZ64" s="20"/>
      <c r="BA64" s="20"/>
      <c r="BB64" s="20"/>
    </row>
    <row r="65" spans="1:54" ht="11.25">
      <c r="A65" s="511" t="str">
        <f>AC3</f>
        <v>NPK 14-3-15</v>
      </c>
      <c r="B65" s="630">
        <f>AD3</f>
        <v>140315</v>
      </c>
      <c r="C65" s="631"/>
      <c r="D65" s="517">
        <f aca="true" t="shared" si="56" ref="D65:E73">D31</f>
        <v>0</v>
      </c>
      <c r="E65" s="517">
        <f t="shared" si="56"/>
        <v>0</v>
      </c>
      <c r="F65" s="517">
        <f aca="true" t="shared" si="57" ref="F65:U65">F31</f>
        <v>0</v>
      </c>
      <c r="G65" s="517">
        <f t="shared" si="57"/>
        <v>0</v>
      </c>
      <c r="H65" s="517">
        <f t="shared" si="57"/>
        <v>0</v>
      </c>
      <c r="I65" s="517">
        <f t="shared" si="57"/>
        <v>0</v>
      </c>
      <c r="J65" s="517">
        <f t="shared" si="57"/>
        <v>0</v>
      </c>
      <c r="K65" s="517">
        <f t="shared" si="57"/>
        <v>0</v>
      </c>
      <c r="L65" s="517">
        <f t="shared" si="57"/>
        <v>0</v>
      </c>
      <c r="M65" s="517">
        <f t="shared" si="57"/>
        <v>0</v>
      </c>
      <c r="N65" s="517">
        <f t="shared" si="57"/>
        <v>0</v>
      </c>
      <c r="O65" s="517">
        <f t="shared" si="57"/>
        <v>0</v>
      </c>
      <c r="P65" s="517">
        <f t="shared" si="57"/>
        <v>0</v>
      </c>
      <c r="Q65" s="517">
        <f t="shared" si="57"/>
        <v>0</v>
      </c>
      <c r="R65" s="517">
        <f t="shared" si="57"/>
        <v>0</v>
      </c>
      <c r="S65" s="517">
        <f t="shared" si="57"/>
        <v>0</v>
      </c>
      <c r="T65" s="517">
        <f t="shared" si="57"/>
        <v>0</v>
      </c>
      <c r="U65" s="517">
        <f t="shared" si="57"/>
        <v>0</v>
      </c>
      <c r="V65" s="78">
        <f>SUM(D65:U65)</f>
        <v>0</v>
      </c>
      <c r="W65" s="35">
        <f>IF(V65=0,"","kg")</f>
      </c>
      <c r="X65" s="20"/>
      <c r="Y65" s="20"/>
      <c r="Z65" s="22"/>
      <c r="AA65" s="22"/>
      <c r="AB65" s="267"/>
      <c r="AC65" s="269"/>
      <c r="AD65" s="300"/>
      <c r="AE65" s="269"/>
      <c r="AF65" s="269"/>
      <c r="AG65" s="269"/>
      <c r="AH65" s="269"/>
      <c r="AI65" s="276">
        <v>49</v>
      </c>
      <c r="AJ65" s="36"/>
      <c r="AK65" s="20"/>
      <c r="AL65" s="20"/>
      <c r="AM65" s="20"/>
      <c r="AN65" s="20"/>
      <c r="AO65" s="20"/>
      <c r="AP65" s="20"/>
      <c r="AQ65" s="20"/>
      <c r="AR65" s="20"/>
      <c r="AS65" s="20"/>
      <c r="AT65" s="20"/>
      <c r="AU65" s="20"/>
      <c r="AV65" s="20"/>
      <c r="AW65" s="20"/>
      <c r="AX65" s="20"/>
      <c r="AY65" s="20"/>
      <c r="AZ65" s="20"/>
      <c r="BA65" s="20"/>
      <c r="BB65" s="20"/>
    </row>
    <row r="66" spans="1:54" ht="11.25">
      <c r="A66" s="514" t="str">
        <f aca="true" t="shared" si="58" ref="A66:A75">AC4</f>
        <v>NPK 21-3-10</v>
      </c>
      <c r="B66" s="632">
        <f aca="true" t="shared" si="59" ref="B66:B75">AD4</f>
        <v>210310</v>
      </c>
      <c r="C66" s="633"/>
      <c r="D66" s="385">
        <f t="shared" si="56"/>
        <v>0</v>
      </c>
      <c r="E66" s="385">
        <f t="shared" si="56"/>
        <v>0</v>
      </c>
      <c r="F66" s="385">
        <f aca="true" t="shared" si="60" ref="F66:U66">F32</f>
        <v>0</v>
      </c>
      <c r="G66" s="385">
        <f t="shared" si="60"/>
        <v>0</v>
      </c>
      <c r="H66" s="385">
        <f t="shared" si="60"/>
        <v>0</v>
      </c>
      <c r="I66" s="385">
        <f t="shared" si="60"/>
        <v>0</v>
      </c>
      <c r="J66" s="385">
        <f t="shared" si="60"/>
        <v>0</v>
      </c>
      <c r="K66" s="385">
        <f t="shared" si="60"/>
        <v>0</v>
      </c>
      <c r="L66" s="385">
        <f t="shared" si="60"/>
        <v>0</v>
      </c>
      <c r="M66" s="385">
        <f t="shared" si="60"/>
        <v>0</v>
      </c>
      <c r="N66" s="385">
        <f t="shared" si="60"/>
        <v>0</v>
      </c>
      <c r="O66" s="385">
        <f t="shared" si="60"/>
        <v>0</v>
      </c>
      <c r="P66" s="385">
        <f t="shared" si="60"/>
        <v>0</v>
      </c>
      <c r="Q66" s="385">
        <f t="shared" si="60"/>
        <v>0</v>
      </c>
      <c r="R66" s="385">
        <f t="shared" si="60"/>
        <v>0</v>
      </c>
      <c r="S66" s="385">
        <f t="shared" si="60"/>
        <v>0</v>
      </c>
      <c r="T66" s="385">
        <f t="shared" si="60"/>
        <v>0</v>
      </c>
      <c r="U66" s="385">
        <f t="shared" si="60"/>
        <v>0</v>
      </c>
      <c r="V66" s="78">
        <f aca="true" t="shared" si="61" ref="V66:V75">SUM(D66:U66)</f>
        <v>0</v>
      </c>
      <c r="W66" s="35">
        <f aca="true" t="shared" si="62" ref="W66:W75">IF(V66=0,"","kg")</f>
      </c>
      <c r="X66" s="20"/>
      <c r="Y66" s="20"/>
      <c r="Z66" s="22"/>
      <c r="AA66" s="22"/>
      <c r="AB66" s="267"/>
      <c r="AC66" s="269"/>
      <c r="AD66" s="300"/>
      <c r="AE66" s="269"/>
      <c r="AF66" s="269"/>
      <c r="AG66" s="269"/>
      <c r="AH66" s="269"/>
      <c r="AI66" s="276">
        <v>50</v>
      </c>
      <c r="AJ66" s="36"/>
      <c r="AK66" s="20"/>
      <c r="AL66" s="20"/>
      <c r="AM66" s="20"/>
      <c r="AN66" s="20"/>
      <c r="AO66" s="20"/>
      <c r="AP66" s="20"/>
      <c r="AQ66" s="20"/>
      <c r="AR66" s="20"/>
      <c r="AS66" s="20"/>
      <c r="AT66" s="20"/>
      <c r="AU66" s="20"/>
      <c r="AV66" s="20"/>
      <c r="AW66" s="20"/>
      <c r="AX66" s="20"/>
      <c r="AY66" s="20"/>
      <c r="AZ66" s="20"/>
      <c r="BA66" s="20"/>
      <c r="BB66" s="20"/>
    </row>
    <row r="67" spans="1:54" ht="11.25">
      <c r="A67" s="514" t="str">
        <f t="shared" si="58"/>
        <v>NPK 13-3-16</v>
      </c>
      <c r="B67" s="632">
        <f t="shared" si="59"/>
        <v>130316</v>
      </c>
      <c r="C67" s="633"/>
      <c r="D67" s="385">
        <f t="shared" si="56"/>
        <v>0</v>
      </c>
      <c r="E67" s="385">
        <f t="shared" si="56"/>
        <v>0</v>
      </c>
      <c r="F67" s="385">
        <f aca="true" t="shared" si="63" ref="F67:U67">F33</f>
        <v>0</v>
      </c>
      <c r="G67" s="385">
        <f t="shared" si="63"/>
        <v>0</v>
      </c>
      <c r="H67" s="385">
        <f t="shared" si="63"/>
        <v>0</v>
      </c>
      <c r="I67" s="385">
        <f t="shared" si="63"/>
        <v>0</v>
      </c>
      <c r="J67" s="385">
        <f t="shared" si="63"/>
        <v>0</v>
      </c>
      <c r="K67" s="385">
        <f t="shared" si="63"/>
        <v>0</v>
      </c>
      <c r="L67" s="385">
        <f t="shared" si="63"/>
        <v>0</v>
      </c>
      <c r="M67" s="385">
        <f t="shared" si="63"/>
        <v>0</v>
      </c>
      <c r="N67" s="385">
        <f t="shared" si="63"/>
        <v>0</v>
      </c>
      <c r="O67" s="385">
        <f t="shared" si="63"/>
        <v>0</v>
      </c>
      <c r="P67" s="385">
        <f t="shared" si="63"/>
        <v>0</v>
      </c>
      <c r="Q67" s="385">
        <f t="shared" si="63"/>
        <v>0</v>
      </c>
      <c r="R67" s="385">
        <f t="shared" si="63"/>
        <v>0</v>
      </c>
      <c r="S67" s="385">
        <f t="shared" si="63"/>
        <v>0</v>
      </c>
      <c r="T67" s="385">
        <f t="shared" si="63"/>
        <v>0</v>
      </c>
      <c r="U67" s="385">
        <f t="shared" si="63"/>
        <v>0</v>
      </c>
      <c r="V67" s="78">
        <f t="shared" si="61"/>
        <v>0</v>
      </c>
      <c r="W67" s="35">
        <f t="shared" si="62"/>
      </c>
      <c r="X67" s="22"/>
      <c r="Y67" s="22"/>
      <c r="Z67" s="20"/>
      <c r="AA67" s="20"/>
      <c r="AB67" s="267"/>
      <c r="AC67" s="269"/>
      <c r="AD67" s="300"/>
      <c r="AE67" s="269"/>
      <c r="AF67" s="269"/>
      <c r="AG67" s="269"/>
      <c r="AH67" s="269"/>
      <c r="AI67" s="276">
        <v>51</v>
      </c>
      <c r="AJ67" s="36"/>
      <c r="AK67" s="20"/>
      <c r="AL67" s="20"/>
      <c r="AM67" s="20"/>
      <c r="AN67" s="20"/>
      <c r="AO67" s="20"/>
      <c r="AP67" s="20"/>
      <c r="AQ67" s="20"/>
      <c r="AR67" s="20"/>
      <c r="AS67" s="20"/>
      <c r="AT67" s="20"/>
      <c r="AU67" s="20"/>
      <c r="AV67" s="20"/>
      <c r="AW67" s="20"/>
      <c r="AX67" s="20"/>
      <c r="AY67" s="20"/>
      <c r="AZ67" s="20"/>
      <c r="BA67" s="20"/>
      <c r="BB67" s="20"/>
    </row>
    <row r="68" spans="1:54" ht="11.25">
      <c r="A68" s="513" t="str">
        <f t="shared" si="58"/>
        <v>Triwi 15-4-13</v>
      </c>
      <c r="B68" s="634">
        <f t="shared" si="59"/>
        <v>150413</v>
      </c>
      <c r="C68" s="635"/>
      <c r="D68" s="386">
        <f t="shared" si="56"/>
        <v>0</v>
      </c>
      <c r="E68" s="386">
        <f t="shared" si="56"/>
        <v>0</v>
      </c>
      <c r="F68" s="386">
        <f aca="true" t="shared" si="64" ref="F68:U68">F34</f>
        <v>0</v>
      </c>
      <c r="G68" s="386">
        <f t="shared" si="64"/>
        <v>0</v>
      </c>
      <c r="H68" s="386">
        <f t="shared" si="64"/>
        <v>0</v>
      </c>
      <c r="I68" s="386">
        <f t="shared" si="64"/>
        <v>0</v>
      </c>
      <c r="J68" s="386">
        <f t="shared" si="64"/>
        <v>0</v>
      </c>
      <c r="K68" s="386">
        <f t="shared" si="64"/>
        <v>0</v>
      </c>
      <c r="L68" s="386">
        <f t="shared" si="64"/>
        <v>0</v>
      </c>
      <c r="M68" s="386">
        <f t="shared" si="64"/>
        <v>0</v>
      </c>
      <c r="N68" s="386">
        <f t="shared" si="64"/>
        <v>0</v>
      </c>
      <c r="O68" s="386">
        <f t="shared" si="64"/>
        <v>0</v>
      </c>
      <c r="P68" s="386">
        <f t="shared" si="64"/>
        <v>0</v>
      </c>
      <c r="Q68" s="386">
        <f t="shared" si="64"/>
        <v>0</v>
      </c>
      <c r="R68" s="386">
        <f t="shared" si="64"/>
        <v>0</v>
      </c>
      <c r="S68" s="386">
        <f t="shared" si="64"/>
        <v>0</v>
      </c>
      <c r="T68" s="386">
        <f t="shared" si="64"/>
        <v>0</v>
      </c>
      <c r="U68" s="386">
        <f t="shared" si="64"/>
        <v>0</v>
      </c>
      <c r="V68" s="78">
        <f t="shared" si="61"/>
        <v>0</v>
      </c>
      <c r="W68" s="35">
        <f t="shared" si="62"/>
      </c>
      <c r="X68" s="22"/>
      <c r="Y68" s="22"/>
      <c r="Z68" s="20"/>
      <c r="AA68" s="20"/>
      <c r="AB68" s="267"/>
      <c r="AC68" s="269"/>
      <c r="AD68" s="300"/>
      <c r="AE68" s="269"/>
      <c r="AF68" s="269"/>
      <c r="AG68" s="269"/>
      <c r="AH68" s="269"/>
      <c r="AI68" s="277">
        <v>52</v>
      </c>
      <c r="AJ68" s="36"/>
      <c r="AK68" s="20"/>
      <c r="AL68" s="20"/>
      <c r="AM68" s="20"/>
      <c r="AN68" s="20"/>
      <c r="AO68" s="20"/>
      <c r="AP68" s="20"/>
      <c r="AQ68" s="20"/>
      <c r="AR68" s="20"/>
      <c r="AS68" s="20"/>
      <c r="AT68" s="20"/>
      <c r="AU68" s="20"/>
      <c r="AV68" s="20"/>
      <c r="AW68" s="20"/>
      <c r="AX68" s="20"/>
      <c r="AY68" s="20"/>
      <c r="AZ68" s="20"/>
      <c r="BA68" s="20"/>
      <c r="BB68" s="20"/>
    </row>
    <row r="69" spans="1:54" ht="11.25">
      <c r="A69" s="511" t="str">
        <f t="shared" si="58"/>
        <v>Kalk ammon sal peter</v>
      </c>
      <c r="B69" s="630">
        <f t="shared" si="59"/>
        <v>270000</v>
      </c>
      <c r="C69" s="631"/>
      <c r="D69" s="517">
        <f t="shared" si="56"/>
        <v>0</v>
      </c>
      <c r="E69" s="517">
        <f t="shared" si="56"/>
        <v>0</v>
      </c>
      <c r="F69" s="517">
        <f aca="true" t="shared" si="65" ref="F69:U69">F35</f>
        <v>0</v>
      </c>
      <c r="G69" s="517">
        <f t="shared" si="65"/>
        <v>0</v>
      </c>
      <c r="H69" s="517">
        <f t="shared" si="65"/>
        <v>0</v>
      </c>
      <c r="I69" s="517">
        <f t="shared" si="65"/>
        <v>0</v>
      </c>
      <c r="J69" s="517">
        <f t="shared" si="65"/>
        <v>0</v>
      </c>
      <c r="K69" s="517">
        <f t="shared" si="65"/>
        <v>0</v>
      </c>
      <c r="L69" s="517">
        <f t="shared" si="65"/>
        <v>0</v>
      </c>
      <c r="M69" s="517">
        <f t="shared" si="65"/>
        <v>0</v>
      </c>
      <c r="N69" s="517">
        <f t="shared" si="65"/>
        <v>0</v>
      </c>
      <c r="O69" s="517">
        <f t="shared" si="65"/>
        <v>0</v>
      </c>
      <c r="P69" s="517">
        <f t="shared" si="65"/>
        <v>0</v>
      </c>
      <c r="Q69" s="517">
        <f t="shared" si="65"/>
        <v>0</v>
      </c>
      <c r="R69" s="517">
        <f t="shared" si="65"/>
        <v>0</v>
      </c>
      <c r="S69" s="517">
        <f t="shared" si="65"/>
        <v>0</v>
      </c>
      <c r="T69" s="517">
        <f t="shared" si="65"/>
        <v>0</v>
      </c>
      <c r="U69" s="517">
        <f t="shared" si="65"/>
        <v>0</v>
      </c>
      <c r="V69" s="78">
        <f t="shared" si="61"/>
        <v>0</v>
      </c>
      <c r="W69" s="35">
        <f t="shared" si="62"/>
      </c>
      <c r="X69" s="22"/>
      <c r="Y69" s="22"/>
      <c r="Z69" s="20"/>
      <c r="AA69" s="20"/>
      <c r="AB69" s="267"/>
      <c r="AC69" s="269"/>
      <c r="AD69" s="300"/>
      <c r="AE69" s="269"/>
      <c r="AF69" s="269"/>
      <c r="AG69" s="269"/>
      <c r="AH69" s="269"/>
      <c r="AI69" s="36"/>
      <c r="AJ69" s="36"/>
      <c r="AK69" s="20"/>
      <c r="AL69" s="20"/>
      <c r="AM69" s="20"/>
      <c r="AN69" s="20"/>
      <c r="AO69" s="20"/>
      <c r="AP69" s="20"/>
      <c r="AQ69" s="20"/>
      <c r="AR69" s="20"/>
      <c r="AS69" s="20"/>
      <c r="AT69" s="20"/>
      <c r="AU69" s="20"/>
      <c r="AV69" s="20"/>
      <c r="AW69" s="20"/>
      <c r="AX69" s="20"/>
      <c r="AY69" s="20"/>
      <c r="AZ69" s="20"/>
      <c r="BA69" s="20"/>
      <c r="BB69" s="20"/>
    </row>
    <row r="70" spans="1:54" ht="11.25">
      <c r="A70" s="514" t="str">
        <f t="shared" si="58"/>
        <v>N30</v>
      </c>
      <c r="B70" s="632">
        <f t="shared" si="59"/>
        <v>300000</v>
      </c>
      <c r="C70" s="633"/>
      <c r="D70" s="385">
        <f t="shared" si="56"/>
        <v>0</v>
      </c>
      <c r="E70" s="385">
        <f t="shared" si="56"/>
        <v>0</v>
      </c>
      <c r="F70" s="385">
        <f aca="true" t="shared" si="66" ref="F70:U70">F36</f>
        <v>0</v>
      </c>
      <c r="G70" s="385">
        <f t="shared" si="66"/>
        <v>0</v>
      </c>
      <c r="H70" s="385">
        <f t="shared" si="66"/>
        <v>0</v>
      </c>
      <c r="I70" s="385">
        <f t="shared" si="66"/>
        <v>0</v>
      </c>
      <c r="J70" s="385">
        <f t="shared" si="66"/>
        <v>0</v>
      </c>
      <c r="K70" s="385">
        <f t="shared" si="66"/>
        <v>0</v>
      </c>
      <c r="L70" s="385">
        <f t="shared" si="66"/>
        <v>0</v>
      </c>
      <c r="M70" s="385">
        <f t="shared" si="66"/>
        <v>0</v>
      </c>
      <c r="N70" s="385">
        <f t="shared" si="66"/>
        <v>0</v>
      </c>
      <c r="O70" s="385">
        <f t="shared" si="66"/>
        <v>0</v>
      </c>
      <c r="P70" s="385">
        <f t="shared" si="66"/>
        <v>0</v>
      </c>
      <c r="Q70" s="385">
        <f t="shared" si="66"/>
        <v>0</v>
      </c>
      <c r="R70" s="385">
        <f t="shared" si="66"/>
        <v>0</v>
      </c>
      <c r="S70" s="385">
        <f t="shared" si="66"/>
        <v>0</v>
      </c>
      <c r="T70" s="385">
        <f t="shared" si="66"/>
        <v>0</v>
      </c>
      <c r="U70" s="385">
        <f t="shared" si="66"/>
        <v>0</v>
      </c>
      <c r="V70" s="78">
        <f t="shared" si="61"/>
        <v>0</v>
      </c>
      <c r="W70" s="35">
        <f t="shared" si="62"/>
      </c>
      <c r="X70" s="20"/>
      <c r="Y70" s="20"/>
      <c r="Z70" s="20"/>
      <c r="AA70" s="20"/>
      <c r="AB70" s="267"/>
      <c r="AC70" s="269"/>
      <c r="AD70" s="300"/>
      <c r="AE70" s="269"/>
      <c r="AF70" s="269"/>
      <c r="AG70" s="269"/>
      <c r="AH70" s="269"/>
      <c r="AI70" s="36"/>
      <c r="AJ70" s="36"/>
      <c r="AK70" s="20"/>
      <c r="AL70" s="20"/>
      <c r="AM70" s="20"/>
      <c r="AN70" s="20"/>
      <c r="AO70" s="20"/>
      <c r="AP70" s="20"/>
      <c r="AQ70" s="20"/>
      <c r="AR70" s="20"/>
      <c r="AS70" s="20"/>
      <c r="AT70" s="20"/>
      <c r="AU70" s="20"/>
      <c r="AV70" s="20"/>
      <c r="AW70" s="20"/>
      <c r="AX70" s="20"/>
      <c r="AY70" s="20"/>
      <c r="AZ70" s="20"/>
      <c r="BA70" s="20"/>
      <c r="BB70" s="20"/>
    </row>
    <row r="71" spans="1:54" ht="11.25">
      <c r="A71" s="513" t="str">
        <f t="shared" si="58"/>
        <v>Urea</v>
      </c>
      <c r="B71" s="634">
        <f t="shared" si="59"/>
        <v>460000</v>
      </c>
      <c r="C71" s="635"/>
      <c r="D71" s="386">
        <f t="shared" si="56"/>
        <v>0</v>
      </c>
      <c r="E71" s="386">
        <f t="shared" si="56"/>
        <v>0</v>
      </c>
      <c r="F71" s="386">
        <f aca="true" t="shared" si="67" ref="F71:U71">F37</f>
        <v>0</v>
      </c>
      <c r="G71" s="386">
        <f t="shared" si="67"/>
        <v>0</v>
      </c>
      <c r="H71" s="386">
        <f t="shared" si="67"/>
        <v>0</v>
      </c>
      <c r="I71" s="386">
        <f t="shared" si="67"/>
        <v>0</v>
      </c>
      <c r="J71" s="386">
        <f t="shared" si="67"/>
        <v>0</v>
      </c>
      <c r="K71" s="386">
        <f t="shared" si="67"/>
        <v>0</v>
      </c>
      <c r="L71" s="386">
        <f t="shared" si="67"/>
        <v>0</v>
      </c>
      <c r="M71" s="386">
        <f t="shared" si="67"/>
        <v>0</v>
      </c>
      <c r="N71" s="386">
        <f t="shared" si="67"/>
        <v>0</v>
      </c>
      <c r="O71" s="386">
        <f t="shared" si="67"/>
        <v>0</v>
      </c>
      <c r="P71" s="386">
        <f t="shared" si="67"/>
        <v>0</v>
      </c>
      <c r="Q71" s="386">
        <f t="shared" si="67"/>
        <v>0</v>
      </c>
      <c r="R71" s="386">
        <f t="shared" si="67"/>
        <v>0</v>
      </c>
      <c r="S71" s="386">
        <f t="shared" si="67"/>
        <v>0</v>
      </c>
      <c r="T71" s="386">
        <f t="shared" si="67"/>
        <v>0</v>
      </c>
      <c r="U71" s="386">
        <f t="shared" si="67"/>
        <v>0</v>
      </c>
      <c r="V71" s="78">
        <f t="shared" si="61"/>
        <v>0</v>
      </c>
      <c r="W71" s="35">
        <f t="shared" si="62"/>
      </c>
      <c r="X71" s="20"/>
      <c r="Y71" s="20"/>
      <c r="Z71" s="20"/>
      <c r="AA71" s="20"/>
      <c r="AB71" s="267"/>
      <c r="AC71" s="269"/>
      <c r="AD71" s="300"/>
      <c r="AE71" s="269"/>
      <c r="AF71" s="269"/>
      <c r="AG71" s="269"/>
      <c r="AH71" s="269"/>
      <c r="AI71" s="36"/>
      <c r="AJ71" s="36"/>
      <c r="AK71" s="20"/>
      <c r="AL71" s="20"/>
      <c r="AM71" s="20"/>
      <c r="AN71" s="20"/>
      <c r="AO71" s="20"/>
      <c r="AP71" s="20"/>
      <c r="AQ71" s="20"/>
      <c r="AR71" s="20"/>
      <c r="AS71" s="20"/>
      <c r="AT71" s="20"/>
      <c r="AU71" s="20"/>
      <c r="AV71" s="20"/>
      <c r="AW71" s="20"/>
      <c r="AX71" s="20"/>
      <c r="AY71" s="20"/>
      <c r="AZ71" s="20"/>
      <c r="BA71" s="20"/>
      <c r="BB71" s="20"/>
    </row>
    <row r="72" spans="1:54" ht="11.25">
      <c r="A72" s="516" t="str">
        <f t="shared" si="58"/>
        <v>Svovl sur ammo niak</v>
      </c>
      <c r="B72" s="640">
        <f t="shared" si="59"/>
        <v>212400</v>
      </c>
      <c r="C72" s="637"/>
      <c r="D72" s="518">
        <f t="shared" si="56"/>
        <v>0</v>
      </c>
      <c r="E72" s="518">
        <f t="shared" si="56"/>
        <v>0</v>
      </c>
      <c r="F72" s="518">
        <f aca="true" t="shared" si="68" ref="F72:U72">F38</f>
        <v>0</v>
      </c>
      <c r="G72" s="518">
        <f t="shared" si="68"/>
        <v>0</v>
      </c>
      <c r="H72" s="518">
        <f t="shared" si="68"/>
        <v>0</v>
      </c>
      <c r="I72" s="518">
        <f t="shared" si="68"/>
        <v>0</v>
      </c>
      <c r="J72" s="518">
        <f t="shared" si="68"/>
        <v>0</v>
      </c>
      <c r="K72" s="518">
        <f t="shared" si="68"/>
        <v>0</v>
      </c>
      <c r="L72" s="518">
        <f t="shared" si="68"/>
        <v>0</v>
      </c>
      <c r="M72" s="518">
        <f t="shared" si="68"/>
        <v>0</v>
      </c>
      <c r="N72" s="518">
        <f t="shared" si="68"/>
        <v>0</v>
      </c>
      <c r="O72" s="518">
        <f t="shared" si="68"/>
        <v>0</v>
      </c>
      <c r="P72" s="518">
        <f t="shared" si="68"/>
        <v>0</v>
      </c>
      <c r="Q72" s="518">
        <f t="shared" si="68"/>
        <v>0</v>
      </c>
      <c r="R72" s="518">
        <f t="shared" si="68"/>
        <v>0</v>
      </c>
      <c r="S72" s="518">
        <f t="shared" si="68"/>
        <v>0</v>
      </c>
      <c r="T72" s="518">
        <f t="shared" si="68"/>
        <v>0</v>
      </c>
      <c r="U72" s="518">
        <f t="shared" si="68"/>
        <v>0</v>
      </c>
      <c r="V72" s="78">
        <f t="shared" si="61"/>
        <v>0</v>
      </c>
      <c r="W72" s="35">
        <f t="shared" si="62"/>
      </c>
      <c r="X72" s="20"/>
      <c r="Y72" s="20"/>
      <c r="Z72" s="20"/>
      <c r="AA72" s="20"/>
      <c r="AB72" s="267"/>
      <c r="AC72" s="269"/>
      <c r="AD72" s="300"/>
      <c r="AE72" s="269"/>
      <c r="AF72" s="269"/>
      <c r="AG72" s="269"/>
      <c r="AH72" s="269"/>
      <c r="AI72" s="36"/>
      <c r="AJ72" s="36"/>
      <c r="AK72" s="20"/>
      <c r="AL72" s="20"/>
      <c r="AM72" s="20"/>
      <c r="AN72" s="20"/>
      <c r="AO72" s="20"/>
      <c r="AP72" s="20"/>
      <c r="AQ72" s="20"/>
      <c r="AR72" s="20"/>
      <c r="AS72" s="20"/>
      <c r="AT72" s="20"/>
      <c r="AU72" s="20"/>
      <c r="AV72" s="20"/>
      <c r="AW72" s="20"/>
      <c r="AX72" s="20"/>
      <c r="AY72" s="20"/>
      <c r="AZ72" s="20"/>
      <c r="BA72" s="20"/>
      <c r="BB72" s="20"/>
    </row>
    <row r="73" spans="1:54" ht="11.25">
      <c r="A73" s="511">
        <f t="shared" si="58"/>
        <v>0</v>
      </c>
      <c r="B73" s="630">
        <f t="shared" si="59"/>
        <v>0</v>
      </c>
      <c r="C73" s="631"/>
      <c r="D73" s="385">
        <f t="shared" si="56"/>
        <v>0</v>
      </c>
      <c r="E73" s="385">
        <f t="shared" si="56"/>
        <v>0</v>
      </c>
      <c r="F73" s="385">
        <f aca="true" t="shared" si="69" ref="F73:U73">F39</f>
        <v>0</v>
      </c>
      <c r="G73" s="385">
        <f t="shared" si="69"/>
        <v>0</v>
      </c>
      <c r="H73" s="385">
        <f t="shared" si="69"/>
        <v>0</v>
      </c>
      <c r="I73" s="385">
        <f t="shared" si="69"/>
        <v>0</v>
      </c>
      <c r="J73" s="385">
        <f t="shared" si="69"/>
        <v>0</v>
      </c>
      <c r="K73" s="385">
        <f t="shared" si="69"/>
        <v>0</v>
      </c>
      <c r="L73" s="385">
        <f t="shared" si="69"/>
        <v>0</v>
      </c>
      <c r="M73" s="385">
        <f t="shared" si="69"/>
        <v>0</v>
      </c>
      <c r="N73" s="385">
        <f t="shared" si="69"/>
        <v>0</v>
      </c>
      <c r="O73" s="385">
        <f t="shared" si="69"/>
        <v>0</v>
      </c>
      <c r="P73" s="385">
        <f t="shared" si="69"/>
        <v>0</v>
      </c>
      <c r="Q73" s="385">
        <f t="shared" si="69"/>
        <v>0</v>
      </c>
      <c r="R73" s="385">
        <f t="shared" si="69"/>
        <v>0</v>
      </c>
      <c r="S73" s="385">
        <f t="shared" si="69"/>
        <v>0</v>
      </c>
      <c r="T73" s="385">
        <f t="shared" si="69"/>
        <v>0</v>
      </c>
      <c r="U73" s="385">
        <f t="shared" si="69"/>
        <v>0</v>
      </c>
      <c r="V73" s="78">
        <f t="shared" si="61"/>
        <v>0</v>
      </c>
      <c r="W73" s="35">
        <f t="shared" si="62"/>
      </c>
      <c r="X73" s="20"/>
      <c r="Y73" s="20"/>
      <c r="Z73" s="20"/>
      <c r="AA73" s="20"/>
      <c r="AB73" s="267"/>
      <c r="AC73" s="269"/>
      <c r="AD73" s="300"/>
      <c r="AE73" s="269"/>
      <c r="AF73" s="269"/>
      <c r="AG73" s="269"/>
      <c r="AH73" s="269"/>
      <c r="AI73" s="36"/>
      <c r="AJ73" s="36"/>
      <c r="AK73" s="20"/>
      <c r="AL73" s="20"/>
      <c r="AM73" s="20"/>
      <c r="AN73" s="20"/>
      <c r="AO73" s="20"/>
      <c r="AP73" s="20"/>
      <c r="AQ73" s="20"/>
      <c r="AR73" s="20"/>
      <c r="AS73" s="20"/>
      <c r="AT73" s="20"/>
      <c r="AU73" s="20"/>
      <c r="AV73" s="20"/>
      <c r="AW73" s="20"/>
      <c r="AX73" s="20"/>
      <c r="AY73" s="20"/>
      <c r="AZ73" s="20"/>
      <c r="BA73" s="20"/>
      <c r="BB73" s="20"/>
    </row>
    <row r="74" spans="1:54" ht="11.25">
      <c r="A74" s="514">
        <f t="shared" si="58"/>
        <v>0</v>
      </c>
      <c r="B74" s="632">
        <f t="shared" si="59"/>
        <v>0</v>
      </c>
      <c r="C74" s="633"/>
      <c r="D74" s="385">
        <f aca="true" t="shared" si="70" ref="D74:S74">D40</f>
        <v>0</v>
      </c>
      <c r="E74" s="385">
        <f t="shared" si="70"/>
        <v>0</v>
      </c>
      <c r="F74" s="385">
        <f t="shared" si="70"/>
        <v>0</v>
      </c>
      <c r="G74" s="385">
        <f t="shared" si="70"/>
        <v>0</v>
      </c>
      <c r="H74" s="385">
        <f t="shared" si="70"/>
        <v>0</v>
      </c>
      <c r="I74" s="385">
        <f t="shared" si="70"/>
        <v>0</v>
      </c>
      <c r="J74" s="385">
        <f t="shared" si="70"/>
        <v>0</v>
      </c>
      <c r="K74" s="385">
        <f t="shared" si="70"/>
        <v>0</v>
      </c>
      <c r="L74" s="385">
        <f t="shared" si="70"/>
        <v>0</v>
      </c>
      <c r="M74" s="385">
        <f t="shared" si="70"/>
        <v>0</v>
      </c>
      <c r="N74" s="385">
        <f t="shared" si="70"/>
        <v>0</v>
      </c>
      <c r="O74" s="385">
        <f t="shared" si="70"/>
        <v>0</v>
      </c>
      <c r="P74" s="385">
        <f t="shared" si="70"/>
        <v>0</v>
      </c>
      <c r="Q74" s="385">
        <f t="shared" si="70"/>
        <v>0</v>
      </c>
      <c r="R74" s="385">
        <f t="shared" si="70"/>
        <v>0</v>
      </c>
      <c r="S74" s="385">
        <f t="shared" si="70"/>
        <v>0</v>
      </c>
      <c r="T74" s="385">
        <f>T40</f>
        <v>0</v>
      </c>
      <c r="U74" s="385">
        <f>U40</f>
        <v>0</v>
      </c>
      <c r="V74" s="78">
        <f t="shared" si="61"/>
        <v>0</v>
      </c>
      <c r="W74" s="35">
        <f t="shared" si="62"/>
      </c>
      <c r="X74" s="20"/>
      <c r="Y74" s="20"/>
      <c r="Z74" s="20"/>
      <c r="AA74" s="20"/>
      <c r="AB74" s="267"/>
      <c r="AC74" s="269"/>
      <c r="AD74" s="300"/>
      <c r="AE74" s="269"/>
      <c r="AF74" s="269"/>
      <c r="AG74" s="269"/>
      <c r="AH74" s="269"/>
      <c r="AI74" s="36"/>
      <c r="AJ74" s="36"/>
      <c r="AK74" s="20"/>
      <c r="AL74" s="20"/>
      <c r="AM74" s="20"/>
      <c r="AN74" s="20"/>
      <c r="AO74" s="20"/>
      <c r="AP74" s="20"/>
      <c r="AQ74" s="20"/>
      <c r="AR74" s="20"/>
      <c r="AS74" s="20"/>
      <c r="AT74" s="20"/>
      <c r="AU74" s="20"/>
      <c r="AV74" s="20"/>
      <c r="AW74" s="20"/>
      <c r="AX74" s="20"/>
      <c r="AY74" s="20"/>
      <c r="AZ74" s="20"/>
      <c r="BA74" s="20"/>
      <c r="BB74" s="20"/>
    </row>
    <row r="75" spans="1:54" ht="11.25">
      <c r="A75" s="513">
        <f t="shared" si="58"/>
        <v>0</v>
      </c>
      <c r="B75" s="634">
        <f t="shared" si="59"/>
        <v>0</v>
      </c>
      <c r="C75" s="635"/>
      <c r="D75" s="385">
        <f aca="true" t="shared" si="71" ref="D75:U75">D41</f>
        <v>0</v>
      </c>
      <c r="E75" s="385">
        <f t="shared" si="71"/>
        <v>0</v>
      </c>
      <c r="F75" s="385">
        <f t="shared" si="71"/>
        <v>0</v>
      </c>
      <c r="G75" s="385">
        <f t="shared" si="71"/>
        <v>0</v>
      </c>
      <c r="H75" s="385">
        <f t="shared" si="71"/>
        <v>0</v>
      </c>
      <c r="I75" s="385">
        <f t="shared" si="71"/>
        <v>0</v>
      </c>
      <c r="J75" s="385">
        <f t="shared" si="71"/>
        <v>0</v>
      </c>
      <c r="K75" s="385">
        <f t="shared" si="71"/>
        <v>0</v>
      </c>
      <c r="L75" s="385">
        <f t="shared" si="71"/>
        <v>0</v>
      </c>
      <c r="M75" s="385">
        <f t="shared" si="71"/>
        <v>0</v>
      </c>
      <c r="N75" s="385">
        <f t="shared" si="71"/>
        <v>0</v>
      </c>
      <c r="O75" s="385">
        <f t="shared" si="71"/>
        <v>0</v>
      </c>
      <c r="P75" s="385">
        <f t="shared" si="71"/>
        <v>0</v>
      </c>
      <c r="Q75" s="385">
        <f t="shared" si="71"/>
        <v>0</v>
      </c>
      <c r="R75" s="385">
        <f t="shared" si="71"/>
        <v>0</v>
      </c>
      <c r="S75" s="385">
        <f t="shared" si="71"/>
        <v>0</v>
      </c>
      <c r="T75" s="385">
        <f t="shared" si="71"/>
        <v>0</v>
      </c>
      <c r="U75" s="385">
        <f t="shared" si="71"/>
        <v>0</v>
      </c>
      <c r="V75" s="78">
        <f t="shared" si="61"/>
        <v>0</v>
      </c>
      <c r="W75" s="35">
        <f t="shared" si="62"/>
      </c>
      <c r="X75" s="20"/>
      <c r="Y75" s="20"/>
      <c r="Z75" s="20"/>
      <c r="AA75" s="20"/>
      <c r="AB75" s="267"/>
      <c r="AC75" s="269"/>
      <c r="AD75" s="300"/>
      <c r="AE75" s="269"/>
      <c r="AF75" s="269"/>
      <c r="AG75" s="269"/>
      <c r="AH75" s="269"/>
      <c r="AI75" s="36"/>
      <c r="AJ75" s="36"/>
      <c r="AK75" s="20"/>
      <c r="AL75" s="20"/>
      <c r="AM75" s="20"/>
      <c r="AN75" s="20"/>
      <c r="AO75" s="20"/>
      <c r="AP75" s="20"/>
      <c r="AQ75" s="20"/>
      <c r="AR75" s="20"/>
      <c r="AS75" s="20"/>
      <c r="AT75" s="20"/>
      <c r="AU75" s="20"/>
      <c r="AV75" s="20"/>
      <c r="AW75" s="20"/>
      <c r="AX75" s="20"/>
      <c r="AY75" s="20"/>
      <c r="AZ75" s="20"/>
      <c r="BA75" s="20"/>
      <c r="BB75" s="20"/>
    </row>
    <row r="76" spans="1:54" ht="11.25">
      <c r="A76" s="32"/>
      <c r="B76" s="639">
        <f>AD52</f>
        <v>0</v>
      </c>
      <c r="C76" s="639"/>
      <c r="D76" s="337">
        <f>SUM(D65:D75)</f>
        <v>0</v>
      </c>
      <c r="E76" s="337">
        <f aca="true" t="shared" si="72" ref="E76:U76">SUM(E65:E75)</f>
        <v>0</v>
      </c>
      <c r="F76" s="337">
        <f t="shared" si="72"/>
        <v>0</v>
      </c>
      <c r="G76" s="337">
        <f t="shared" si="72"/>
        <v>0</v>
      </c>
      <c r="H76" s="337">
        <f t="shared" si="72"/>
        <v>0</v>
      </c>
      <c r="I76" s="337">
        <f t="shared" si="72"/>
        <v>0</v>
      </c>
      <c r="J76" s="337">
        <f t="shared" si="72"/>
        <v>0</v>
      </c>
      <c r="K76" s="337">
        <f t="shared" si="72"/>
        <v>0</v>
      </c>
      <c r="L76" s="337">
        <f t="shared" si="72"/>
        <v>0</v>
      </c>
      <c r="M76" s="337">
        <f t="shared" si="72"/>
        <v>0</v>
      </c>
      <c r="N76" s="337">
        <f t="shared" si="72"/>
        <v>0</v>
      </c>
      <c r="O76" s="337">
        <f t="shared" si="72"/>
        <v>0</v>
      </c>
      <c r="P76" s="337">
        <f t="shared" si="72"/>
        <v>0</v>
      </c>
      <c r="Q76" s="337">
        <f t="shared" si="72"/>
        <v>0</v>
      </c>
      <c r="R76" s="337">
        <f t="shared" si="72"/>
        <v>0</v>
      </c>
      <c r="S76" s="337">
        <f t="shared" si="72"/>
        <v>0</v>
      </c>
      <c r="T76" s="337">
        <f t="shared" si="72"/>
        <v>0</v>
      </c>
      <c r="U76" s="337">
        <f t="shared" si="72"/>
        <v>0</v>
      </c>
      <c r="V76" s="20"/>
      <c r="W76" s="28"/>
      <c r="X76" s="20"/>
      <c r="Y76" s="20"/>
      <c r="Z76" s="20"/>
      <c r="AA76" s="20"/>
      <c r="AB76" s="267"/>
      <c r="AC76" s="269"/>
      <c r="AD76" s="300"/>
      <c r="AE76" s="269"/>
      <c r="AF76" s="269"/>
      <c r="AG76" s="269"/>
      <c r="AH76" s="269"/>
      <c r="AI76" s="36"/>
      <c r="AJ76" s="36"/>
      <c r="AK76" s="20"/>
      <c r="AL76" s="20"/>
      <c r="AM76" s="20"/>
      <c r="AN76" s="20"/>
      <c r="AO76" s="20"/>
      <c r="AP76" s="20"/>
      <c r="AQ76" s="20"/>
      <c r="AR76" s="20"/>
      <c r="AS76" s="20"/>
      <c r="AT76" s="20"/>
      <c r="AU76" s="20"/>
      <c r="AV76" s="20"/>
      <c r="AW76" s="20"/>
      <c r="AX76" s="20"/>
      <c r="AY76" s="20"/>
      <c r="AZ76" s="20"/>
      <c r="BA76" s="20"/>
      <c r="BB76" s="20"/>
    </row>
    <row r="77" spans="1:54" ht="11.25">
      <c r="A77" s="19" t="s">
        <v>18</v>
      </c>
      <c r="B77" s="266"/>
      <c r="C77" s="266"/>
      <c r="D77" s="131"/>
      <c r="E77" s="131"/>
      <c r="F77" s="131"/>
      <c r="G77" s="131"/>
      <c r="H77" s="131"/>
      <c r="I77" s="131"/>
      <c r="J77" s="131"/>
      <c r="K77" s="131"/>
      <c r="L77" s="131"/>
      <c r="M77" s="131"/>
      <c r="N77" s="131"/>
      <c r="O77" s="131"/>
      <c r="P77" s="131"/>
      <c r="Q77" s="131"/>
      <c r="R77" s="131"/>
      <c r="S77" s="131"/>
      <c r="T77" s="131"/>
      <c r="U77" s="131"/>
      <c r="V77" s="20"/>
      <c r="W77" s="28"/>
      <c r="X77" s="20"/>
      <c r="Y77" s="20"/>
      <c r="Z77" s="20"/>
      <c r="AA77" s="20"/>
      <c r="AB77" s="267"/>
      <c r="AC77" s="269"/>
      <c r="AD77" s="300"/>
      <c r="AE77" s="269"/>
      <c r="AF77" s="269"/>
      <c r="AG77" s="269"/>
      <c r="AH77" s="269"/>
      <c r="AI77" s="36"/>
      <c r="AJ77" s="36"/>
      <c r="AK77" s="20"/>
      <c r="AL77" s="20"/>
      <c r="AM77" s="20"/>
      <c r="AN77" s="20"/>
      <c r="AO77" s="20"/>
      <c r="AP77" s="20"/>
      <c r="AQ77" s="20"/>
      <c r="AR77" s="20"/>
      <c r="AS77" s="20"/>
      <c r="AT77" s="20"/>
      <c r="AU77" s="20"/>
      <c r="AV77" s="20"/>
      <c r="AW77" s="20"/>
      <c r="AX77" s="20"/>
      <c r="AY77" s="20"/>
      <c r="AZ77" s="20"/>
      <c r="BA77" s="20"/>
      <c r="BB77" s="20"/>
    </row>
    <row r="78" spans="1:54" ht="11.25">
      <c r="A78" s="32" t="s">
        <v>5</v>
      </c>
      <c r="B78" s="19"/>
      <c r="C78" s="19"/>
      <c r="D78" s="331">
        <f aca="true" t="shared" si="73" ref="D78:U78">D4</f>
        <v>0</v>
      </c>
      <c r="E78" s="331">
        <f t="shared" si="73"/>
        <v>0</v>
      </c>
      <c r="F78" s="331">
        <f t="shared" si="73"/>
        <v>0</v>
      </c>
      <c r="G78" s="331">
        <f t="shared" si="73"/>
        <v>0</v>
      </c>
      <c r="H78" s="331">
        <f t="shared" si="73"/>
        <v>0</v>
      </c>
      <c r="I78" s="331">
        <f t="shared" si="73"/>
        <v>0</v>
      </c>
      <c r="J78" s="331">
        <f t="shared" si="73"/>
        <v>0</v>
      </c>
      <c r="K78" s="331">
        <f t="shared" si="73"/>
        <v>0</v>
      </c>
      <c r="L78" s="331">
        <f t="shared" si="73"/>
        <v>0</v>
      </c>
      <c r="M78" s="331">
        <f t="shared" si="73"/>
        <v>0</v>
      </c>
      <c r="N78" s="331">
        <f t="shared" si="73"/>
        <v>0</v>
      </c>
      <c r="O78" s="331">
        <f t="shared" si="73"/>
        <v>0</v>
      </c>
      <c r="P78" s="331">
        <f t="shared" si="73"/>
        <v>0</v>
      </c>
      <c r="Q78" s="331">
        <f t="shared" si="73"/>
        <v>0</v>
      </c>
      <c r="R78" s="331">
        <f t="shared" si="73"/>
        <v>0</v>
      </c>
      <c r="S78" s="331">
        <f t="shared" si="73"/>
        <v>0</v>
      </c>
      <c r="T78" s="331">
        <f t="shared" si="73"/>
        <v>0</v>
      </c>
      <c r="U78" s="331">
        <f t="shared" si="73"/>
        <v>0</v>
      </c>
      <c r="V78" s="20"/>
      <c r="W78" s="28"/>
      <c r="X78" s="20"/>
      <c r="Y78" s="20"/>
      <c r="Z78" s="20"/>
      <c r="AA78" s="20"/>
      <c r="AB78" s="267"/>
      <c r="AC78" s="269"/>
      <c r="AD78" s="300"/>
      <c r="AE78" s="269"/>
      <c r="AF78" s="269"/>
      <c r="AG78" s="269"/>
      <c r="AH78" s="269"/>
      <c r="AI78" s="36"/>
      <c r="AJ78" s="36"/>
      <c r="AK78" s="20"/>
      <c r="AL78" s="20"/>
      <c r="AM78" s="20"/>
      <c r="AN78" s="20"/>
      <c r="AO78" s="20"/>
      <c r="AP78" s="20"/>
      <c r="AQ78" s="20"/>
      <c r="AR78" s="20"/>
      <c r="AS78" s="20"/>
      <c r="AT78" s="20"/>
      <c r="AU78" s="20"/>
      <c r="AV78" s="20"/>
      <c r="AW78" s="20"/>
      <c r="AX78" s="20"/>
      <c r="AY78" s="20"/>
      <c r="AZ78" s="20"/>
      <c r="BA78" s="20"/>
      <c r="BB78" s="20"/>
    </row>
    <row r="79" spans="1:54" ht="11.25">
      <c r="A79" s="32"/>
      <c r="B79" s="19"/>
      <c r="C79" s="19"/>
      <c r="D79" s="338">
        <f>D11</f>
        <v>0</v>
      </c>
      <c r="E79" s="338">
        <f aca="true" t="shared" si="74" ref="E79:U79">E11</f>
        <v>0</v>
      </c>
      <c r="F79" s="338">
        <f t="shared" si="74"/>
        <v>0</v>
      </c>
      <c r="G79" s="338">
        <f t="shared" si="74"/>
        <v>0</v>
      </c>
      <c r="H79" s="338">
        <f t="shared" si="74"/>
        <v>0</v>
      </c>
      <c r="I79" s="338">
        <f t="shared" si="74"/>
        <v>0</v>
      </c>
      <c r="J79" s="338">
        <f t="shared" si="74"/>
        <v>0</v>
      </c>
      <c r="K79" s="338">
        <f t="shared" si="74"/>
        <v>0</v>
      </c>
      <c r="L79" s="338">
        <f t="shared" si="74"/>
        <v>0</v>
      </c>
      <c r="M79" s="338">
        <f t="shared" si="74"/>
        <v>0</v>
      </c>
      <c r="N79" s="338">
        <f t="shared" si="74"/>
        <v>0</v>
      </c>
      <c r="O79" s="338">
        <f t="shared" si="74"/>
        <v>0</v>
      </c>
      <c r="P79" s="338">
        <f t="shared" si="74"/>
        <v>0</v>
      </c>
      <c r="Q79" s="338">
        <f t="shared" si="74"/>
        <v>0</v>
      </c>
      <c r="R79" s="338">
        <f t="shared" si="74"/>
        <v>0</v>
      </c>
      <c r="S79" s="338">
        <f t="shared" si="74"/>
        <v>0</v>
      </c>
      <c r="T79" s="338">
        <f t="shared" si="74"/>
        <v>0</v>
      </c>
      <c r="U79" s="338">
        <f t="shared" si="74"/>
        <v>0</v>
      </c>
      <c r="V79" s="20"/>
      <c r="W79" s="28"/>
      <c r="X79" s="20"/>
      <c r="Y79" s="20"/>
      <c r="Z79" s="20"/>
      <c r="AA79" s="20"/>
      <c r="AB79" s="267"/>
      <c r="AC79" s="269"/>
      <c r="AD79" s="300"/>
      <c r="AE79" s="269"/>
      <c r="AF79" s="269"/>
      <c r="AG79" s="269"/>
      <c r="AH79" s="269"/>
      <c r="AI79" s="36"/>
      <c r="AJ79" s="36"/>
      <c r="AK79" s="20"/>
      <c r="AL79" s="20"/>
      <c r="AM79" s="20"/>
      <c r="AN79" s="20"/>
      <c r="AO79" s="20"/>
      <c r="AP79" s="20"/>
      <c r="AQ79" s="20"/>
      <c r="AR79" s="20"/>
      <c r="AS79" s="20"/>
      <c r="AT79" s="20"/>
      <c r="AU79" s="20"/>
      <c r="AV79" s="20"/>
      <c r="AW79" s="20"/>
      <c r="AX79" s="20"/>
      <c r="AY79" s="20"/>
      <c r="AZ79" s="20"/>
      <c r="BA79" s="20"/>
      <c r="BB79" s="20"/>
    </row>
    <row r="80" spans="1:54" ht="11.25">
      <c r="A80" s="32" t="s">
        <v>68</v>
      </c>
      <c r="B80" s="19"/>
      <c r="C80" s="19"/>
      <c r="D80" s="339">
        <f>D14</f>
        <v>0</v>
      </c>
      <c r="E80" s="339">
        <f aca="true" t="shared" si="75" ref="E80:U80">E14</f>
        <v>0</v>
      </c>
      <c r="F80" s="339">
        <f t="shared" si="75"/>
        <v>0</v>
      </c>
      <c r="G80" s="339">
        <f t="shared" si="75"/>
        <v>0</v>
      </c>
      <c r="H80" s="339">
        <f t="shared" si="75"/>
        <v>0</v>
      </c>
      <c r="I80" s="339">
        <f t="shared" si="75"/>
        <v>0</v>
      </c>
      <c r="J80" s="339">
        <f t="shared" si="75"/>
        <v>0</v>
      </c>
      <c r="K80" s="339">
        <f t="shared" si="75"/>
        <v>0</v>
      </c>
      <c r="L80" s="339">
        <f t="shared" si="75"/>
        <v>0</v>
      </c>
      <c r="M80" s="339">
        <f t="shared" si="75"/>
        <v>0</v>
      </c>
      <c r="N80" s="339">
        <f t="shared" si="75"/>
        <v>0</v>
      </c>
      <c r="O80" s="339">
        <f t="shared" si="75"/>
        <v>0</v>
      </c>
      <c r="P80" s="339">
        <f t="shared" si="75"/>
        <v>0</v>
      </c>
      <c r="Q80" s="339">
        <f t="shared" si="75"/>
        <v>0</v>
      </c>
      <c r="R80" s="339">
        <f t="shared" si="75"/>
        <v>0</v>
      </c>
      <c r="S80" s="339">
        <f t="shared" si="75"/>
        <v>0</v>
      </c>
      <c r="T80" s="339">
        <f t="shared" si="75"/>
        <v>0</v>
      </c>
      <c r="U80" s="339">
        <f t="shared" si="75"/>
        <v>0</v>
      </c>
      <c r="V80" s="20"/>
      <c r="W80" s="28"/>
      <c r="X80" s="20"/>
      <c r="Y80" s="20"/>
      <c r="Z80" s="52"/>
      <c r="AA80" s="52"/>
      <c r="AB80" s="267"/>
      <c r="AC80" s="269"/>
      <c r="AD80" s="300"/>
      <c r="AE80" s="269"/>
      <c r="AF80" s="269"/>
      <c r="AG80" s="269"/>
      <c r="AH80" s="269"/>
      <c r="AI80" s="36"/>
      <c r="AJ80" s="36"/>
      <c r="AK80" s="20"/>
      <c r="AL80" s="20"/>
      <c r="AM80" s="20"/>
      <c r="AN80" s="20"/>
      <c r="AO80" s="20"/>
      <c r="AP80" s="20"/>
      <c r="AQ80" s="20"/>
      <c r="AR80" s="20"/>
      <c r="AS80" s="20"/>
      <c r="AT80" s="20"/>
      <c r="AU80" s="20"/>
      <c r="AV80" s="20"/>
      <c r="AW80" s="20"/>
      <c r="AX80" s="20"/>
      <c r="AY80" s="20"/>
      <c r="AZ80" s="20"/>
      <c r="BA80" s="20"/>
      <c r="BB80" s="20"/>
    </row>
    <row r="81" spans="1:54" ht="13.5" customHeight="1">
      <c r="A81" s="32" t="s">
        <v>19</v>
      </c>
      <c r="B81" s="32"/>
      <c r="C81" s="32"/>
      <c r="D81" s="122"/>
      <c r="E81" s="123"/>
      <c r="F81" s="123"/>
      <c r="G81" s="123"/>
      <c r="H81" s="123"/>
      <c r="I81" s="123"/>
      <c r="J81" s="123"/>
      <c r="K81" s="123"/>
      <c r="L81" s="123"/>
      <c r="M81" s="123"/>
      <c r="N81" s="123"/>
      <c r="O81" s="123"/>
      <c r="P81" s="123"/>
      <c r="Q81" s="123"/>
      <c r="R81" s="123"/>
      <c r="S81" s="123"/>
      <c r="T81" s="123"/>
      <c r="U81" s="124"/>
      <c r="V81" s="65">
        <f>SUM(D81:U81)</f>
        <v>0</v>
      </c>
      <c r="W81" s="51" t="s">
        <v>39</v>
      </c>
      <c r="X81" s="20"/>
      <c r="Y81" s="20"/>
      <c r="Z81" s="52"/>
      <c r="AA81" s="52"/>
      <c r="AB81" s="267"/>
      <c r="AC81" s="269"/>
      <c r="AD81" s="300"/>
      <c r="AE81" s="269"/>
      <c r="AF81" s="269"/>
      <c r="AG81" s="269"/>
      <c r="AH81" s="269"/>
      <c r="AI81" s="36"/>
      <c r="AJ81" s="36"/>
      <c r="AK81" s="20"/>
      <c r="AL81" s="20"/>
      <c r="AM81" s="20"/>
      <c r="AN81" s="20"/>
      <c r="AO81" s="20"/>
      <c r="AP81" s="20"/>
      <c r="AQ81" s="20"/>
      <c r="AR81" s="20"/>
      <c r="AS81" s="20"/>
      <c r="AT81" s="20"/>
      <c r="AU81" s="20"/>
      <c r="AV81" s="20"/>
      <c r="AW81" s="20"/>
      <c r="AX81" s="20"/>
      <c r="AY81" s="20"/>
      <c r="AZ81" s="20"/>
      <c r="BA81" s="20"/>
      <c r="BB81" s="20"/>
    </row>
    <row r="82" spans="1:54" ht="11.25">
      <c r="A82" s="41"/>
      <c r="B82" s="41"/>
      <c r="C82" s="41"/>
      <c r="D82" s="67">
        <f aca="true" t="shared" si="76" ref="D82:U82">IF(D81=0,"",IF(D76&lt;D81-D81*$X84/100,"+",IF(D76&gt;D81+D81*$X84/100,"-","")))</f>
      </c>
      <c r="E82" s="67">
        <f t="shared" si="76"/>
      </c>
      <c r="F82" s="67">
        <f t="shared" si="76"/>
      </c>
      <c r="G82" s="67">
        <f t="shared" si="76"/>
      </c>
      <c r="H82" s="67">
        <f t="shared" si="76"/>
      </c>
      <c r="I82" s="67">
        <f t="shared" si="76"/>
      </c>
      <c r="J82" s="67">
        <f t="shared" si="76"/>
      </c>
      <c r="K82" s="67">
        <f t="shared" si="76"/>
      </c>
      <c r="L82" s="67">
        <f t="shared" si="76"/>
      </c>
      <c r="M82" s="67">
        <f t="shared" si="76"/>
      </c>
      <c r="N82" s="67">
        <f t="shared" si="76"/>
      </c>
      <c r="O82" s="67">
        <f t="shared" si="76"/>
      </c>
      <c r="P82" s="67">
        <f t="shared" si="76"/>
      </c>
      <c r="Q82" s="67">
        <f t="shared" si="76"/>
      </c>
      <c r="R82" s="67">
        <f t="shared" si="76"/>
      </c>
      <c r="S82" s="67">
        <f t="shared" si="76"/>
      </c>
      <c r="T82" s="67">
        <f t="shared" si="76"/>
      </c>
      <c r="U82" s="67">
        <f t="shared" si="76"/>
      </c>
      <c r="V82" s="32"/>
      <c r="W82" s="41"/>
      <c r="X82" s="20"/>
      <c r="Y82" s="20"/>
      <c r="Z82" s="52"/>
      <c r="AA82" s="52"/>
      <c r="AB82" s="267"/>
      <c r="AC82" s="269"/>
      <c r="AD82" s="300"/>
      <c r="AE82" s="269"/>
      <c r="AF82" s="269"/>
      <c r="AG82" s="269"/>
      <c r="AH82" s="269"/>
      <c r="AI82" s="36"/>
      <c r="AJ82" s="36"/>
      <c r="AK82" s="20"/>
      <c r="AL82" s="20"/>
      <c r="AM82" s="20"/>
      <c r="AN82" s="20"/>
      <c r="AO82" s="20"/>
      <c r="AP82" s="20"/>
      <c r="AQ82" s="20"/>
      <c r="AR82" s="20"/>
      <c r="AS82" s="20"/>
      <c r="AT82" s="20"/>
      <c r="AU82" s="20"/>
      <c r="AV82" s="20"/>
      <c r="AW82" s="20"/>
      <c r="AX82" s="20"/>
      <c r="AY82" s="20"/>
      <c r="AZ82" s="20"/>
      <c r="BA82" s="20"/>
      <c r="BB82" s="20"/>
    </row>
    <row r="83" spans="1:54" ht="11.25">
      <c r="A83" s="19" t="s">
        <v>20</v>
      </c>
      <c r="B83" s="19"/>
      <c r="C83" s="19"/>
      <c r="D83" s="37"/>
      <c r="E83" s="37"/>
      <c r="F83" s="37"/>
      <c r="G83" s="37"/>
      <c r="H83" s="37"/>
      <c r="I83" s="37"/>
      <c r="J83" s="37"/>
      <c r="K83" s="37"/>
      <c r="L83" s="37"/>
      <c r="M83" s="37"/>
      <c r="N83" s="37"/>
      <c r="O83" s="37"/>
      <c r="P83" s="37"/>
      <c r="Q83" s="37"/>
      <c r="R83" s="37"/>
      <c r="S83" s="37"/>
      <c r="T83" s="37"/>
      <c r="U83" s="37"/>
      <c r="V83" s="32"/>
      <c r="W83" s="41"/>
      <c r="X83" s="20"/>
      <c r="Y83" s="20"/>
      <c r="Z83" s="52"/>
      <c r="AA83" s="52"/>
      <c r="AB83" s="267"/>
      <c r="AC83" s="269"/>
      <c r="AD83" s="300"/>
      <c r="AE83" s="269"/>
      <c r="AF83" s="269"/>
      <c r="AG83" s="269"/>
      <c r="AH83" s="269"/>
      <c r="AI83" s="36"/>
      <c r="AJ83" s="36"/>
      <c r="AK83" s="20"/>
      <c r="AL83" s="20"/>
      <c r="AM83" s="20"/>
      <c r="AN83" s="20"/>
      <c r="AO83" s="20"/>
      <c r="AP83" s="20"/>
      <c r="AQ83" s="20"/>
      <c r="AR83" s="20"/>
      <c r="AS83" s="20"/>
      <c r="AT83" s="20"/>
      <c r="AU83" s="20"/>
      <c r="AV83" s="20"/>
      <c r="AW83" s="20"/>
      <c r="AX83" s="20"/>
      <c r="AY83" s="20"/>
      <c r="AZ83" s="20"/>
      <c r="BA83" s="20"/>
      <c r="BB83" s="20"/>
    </row>
    <row r="84" spans="1:54" ht="11.25">
      <c r="A84" s="32" t="s">
        <v>21</v>
      </c>
      <c r="B84" s="32"/>
      <c r="C84" s="32"/>
      <c r="D84" s="438"/>
      <c r="E84" s="439"/>
      <c r="F84" s="439"/>
      <c r="G84" s="439"/>
      <c r="H84" s="439"/>
      <c r="I84" s="439"/>
      <c r="J84" s="439"/>
      <c r="K84" s="439"/>
      <c r="L84" s="439"/>
      <c r="M84" s="439"/>
      <c r="N84" s="439"/>
      <c r="O84" s="439"/>
      <c r="P84" s="439"/>
      <c r="Q84" s="439"/>
      <c r="R84" s="439"/>
      <c r="S84" s="439"/>
      <c r="T84" s="439"/>
      <c r="U84" s="440"/>
      <c r="V84" s="32"/>
      <c r="W84" s="41"/>
      <c r="X84" s="305">
        <v>5</v>
      </c>
      <c r="Y84" s="20"/>
      <c r="Z84" s="52"/>
      <c r="AA84" s="52"/>
      <c r="AB84" s="267"/>
      <c r="AC84" s="269"/>
      <c r="AD84" s="300"/>
      <c r="AE84" s="269"/>
      <c r="AF84" s="269"/>
      <c r="AG84" s="269"/>
      <c r="AH84" s="269"/>
      <c r="AI84" s="36"/>
      <c r="AJ84" s="36"/>
      <c r="AK84" s="20"/>
      <c r="AL84" s="20"/>
      <c r="AM84" s="20"/>
      <c r="AN84" s="20"/>
      <c r="AO84" s="20"/>
      <c r="AP84" s="20"/>
      <c r="AQ84" s="20"/>
      <c r="AR84" s="20"/>
      <c r="AS84" s="20"/>
      <c r="AT84" s="20"/>
      <c r="AU84" s="20"/>
      <c r="AV84" s="20"/>
      <c r="AW84" s="20"/>
      <c r="AX84" s="20"/>
      <c r="AY84" s="20"/>
      <c r="AZ84" s="20"/>
      <c r="BA84" s="20"/>
      <c r="BB84" s="20"/>
    </row>
    <row r="85" spans="1:54" ht="11.25">
      <c r="A85" s="32" t="s">
        <v>44</v>
      </c>
      <c r="B85" s="32"/>
      <c r="C85" s="32"/>
      <c r="D85" s="13"/>
      <c r="E85" s="3"/>
      <c r="F85" s="3"/>
      <c r="G85" s="3"/>
      <c r="H85" s="3"/>
      <c r="I85" s="3"/>
      <c r="J85" s="3"/>
      <c r="K85" s="3"/>
      <c r="L85" s="3"/>
      <c r="M85" s="3"/>
      <c r="N85" s="3"/>
      <c r="O85" s="3"/>
      <c r="P85" s="3"/>
      <c r="Q85" s="3"/>
      <c r="R85" s="3"/>
      <c r="S85" s="3"/>
      <c r="T85" s="3"/>
      <c r="U85" s="14"/>
      <c r="V85" s="32"/>
      <c r="W85" s="51"/>
      <c r="X85" s="41"/>
      <c r="Y85" s="28"/>
      <c r="Z85" s="52"/>
      <c r="AA85" s="52"/>
      <c r="AB85" s="267"/>
      <c r="AC85" s="269"/>
      <c r="AD85" s="300"/>
      <c r="AE85" s="269"/>
      <c r="AF85" s="269"/>
      <c r="AG85" s="269"/>
      <c r="AH85" s="269"/>
      <c r="AI85" s="36"/>
      <c r="AJ85" s="36"/>
      <c r="AK85" s="20"/>
      <c r="AL85" s="20"/>
      <c r="AM85" s="20"/>
      <c r="AN85" s="20"/>
      <c r="AO85" s="20"/>
      <c r="AP85" s="20"/>
      <c r="AQ85" s="20"/>
      <c r="AR85" s="20"/>
      <c r="AS85" s="20"/>
      <c r="AT85" s="20"/>
      <c r="AU85" s="20"/>
      <c r="AV85" s="20"/>
      <c r="AW85" s="20"/>
      <c r="AX85" s="20"/>
      <c r="AY85" s="20"/>
      <c r="AZ85" s="20"/>
      <c r="BA85" s="20"/>
      <c r="BB85" s="20"/>
    </row>
    <row r="86" spans="1:54" ht="11.25">
      <c r="A86" s="32" t="s">
        <v>22</v>
      </c>
      <c r="B86" s="32"/>
      <c r="C86" s="32"/>
      <c r="D86" s="17"/>
      <c r="E86" s="4"/>
      <c r="F86" s="4"/>
      <c r="G86" s="4"/>
      <c r="H86" s="4"/>
      <c r="I86" s="4"/>
      <c r="J86" s="4"/>
      <c r="K86" s="4"/>
      <c r="L86" s="4"/>
      <c r="M86" s="4"/>
      <c r="N86" s="4"/>
      <c r="O86" s="4"/>
      <c r="P86" s="4"/>
      <c r="Q86" s="4"/>
      <c r="R86" s="4"/>
      <c r="S86" s="4"/>
      <c r="T86" s="4"/>
      <c r="U86" s="18"/>
      <c r="V86" s="32"/>
      <c r="W86" s="51"/>
      <c r="X86" s="41"/>
      <c r="Y86" s="41"/>
      <c r="Z86" s="52"/>
      <c r="AA86" s="52"/>
      <c r="AB86" s="267"/>
      <c r="AC86" s="269"/>
      <c r="AD86" s="300"/>
      <c r="AE86" s="269"/>
      <c r="AF86" s="269"/>
      <c r="AG86" s="269"/>
      <c r="AH86" s="269"/>
      <c r="AI86" s="36"/>
      <c r="AJ86" s="36"/>
      <c r="AK86" s="20"/>
      <c r="AL86" s="20"/>
      <c r="AM86" s="20"/>
      <c r="AN86" s="20"/>
      <c r="AO86" s="20"/>
      <c r="AP86" s="20"/>
      <c r="AQ86" s="20"/>
      <c r="AR86" s="20"/>
      <c r="AS86" s="20"/>
      <c r="AT86" s="20"/>
      <c r="AU86" s="20"/>
      <c r="AV86" s="20"/>
      <c r="AW86" s="20"/>
      <c r="AX86" s="20"/>
      <c r="AY86" s="20"/>
      <c r="AZ86" s="20"/>
      <c r="BA86" s="20"/>
      <c r="BB86" s="20"/>
    </row>
    <row r="87" spans="1:54" ht="11.25">
      <c r="A87" s="32" t="s">
        <v>23</v>
      </c>
      <c r="B87" s="32"/>
      <c r="C87" s="32"/>
      <c r="D87" s="17"/>
      <c r="E87" s="4"/>
      <c r="F87" s="4"/>
      <c r="G87" s="4"/>
      <c r="H87" s="4"/>
      <c r="I87" s="4"/>
      <c r="J87" s="4"/>
      <c r="K87" s="4"/>
      <c r="L87" s="4"/>
      <c r="M87" s="4"/>
      <c r="N87" s="4"/>
      <c r="O87" s="4"/>
      <c r="P87" s="4"/>
      <c r="Q87" s="4"/>
      <c r="R87" s="4"/>
      <c r="S87" s="4"/>
      <c r="T87" s="4"/>
      <c r="U87" s="18"/>
      <c r="V87" s="32"/>
      <c r="W87" s="51"/>
      <c r="X87" s="41"/>
      <c r="Y87" s="41"/>
      <c r="Z87" s="52"/>
      <c r="AA87" s="52"/>
      <c r="AB87" s="267"/>
      <c r="AC87" s="269"/>
      <c r="AD87" s="300"/>
      <c r="AE87" s="269"/>
      <c r="AF87" s="269"/>
      <c r="AG87" s="269"/>
      <c r="AH87" s="269"/>
      <c r="AI87" s="36"/>
      <c r="AJ87" s="36"/>
      <c r="AK87" s="20"/>
      <c r="AL87" s="20"/>
      <c r="AM87" s="20"/>
      <c r="AN87" s="20"/>
      <c r="AO87" s="20"/>
      <c r="AP87" s="20"/>
      <c r="AQ87" s="20"/>
      <c r="AR87" s="20"/>
      <c r="AS87" s="20"/>
      <c r="AT87" s="20"/>
      <c r="AU87" s="20"/>
      <c r="AV87" s="20"/>
      <c r="AW87" s="20"/>
      <c r="AX87" s="20"/>
      <c r="AY87" s="20"/>
      <c r="AZ87" s="20"/>
      <c r="BA87" s="20"/>
      <c r="BB87" s="20"/>
    </row>
    <row r="88" spans="1:54" ht="11.25">
      <c r="A88" s="32" t="s">
        <v>24</v>
      </c>
      <c r="B88" s="32"/>
      <c r="C88" s="32"/>
      <c r="D88" s="102"/>
      <c r="E88" s="103"/>
      <c r="F88" s="103"/>
      <c r="G88" s="103"/>
      <c r="H88" s="103"/>
      <c r="I88" s="103"/>
      <c r="J88" s="103"/>
      <c r="K88" s="103"/>
      <c r="L88" s="103"/>
      <c r="M88" s="103"/>
      <c r="N88" s="103"/>
      <c r="O88" s="103"/>
      <c r="P88" s="103"/>
      <c r="Q88" s="103"/>
      <c r="R88" s="103"/>
      <c r="S88" s="103"/>
      <c r="T88" s="103"/>
      <c r="U88" s="104"/>
      <c r="V88" s="32"/>
      <c r="W88" s="51"/>
      <c r="X88" s="41"/>
      <c r="Y88" s="28"/>
      <c r="Z88" s="52"/>
      <c r="AA88" s="52"/>
      <c r="AB88" s="267"/>
      <c r="AC88" s="269"/>
      <c r="AD88" s="300"/>
      <c r="AE88" s="269"/>
      <c r="AF88" s="269"/>
      <c r="AG88" s="269"/>
      <c r="AH88" s="269"/>
      <c r="AI88" s="36"/>
      <c r="AJ88" s="36"/>
      <c r="AK88" s="20"/>
      <c r="AL88" s="20"/>
      <c r="AM88" s="20"/>
      <c r="AN88" s="20"/>
      <c r="AO88" s="20"/>
      <c r="AP88" s="20"/>
      <c r="AQ88" s="20"/>
      <c r="AR88" s="20"/>
      <c r="AS88" s="20"/>
      <c r="AT88" s="20"/>
      <c r="AU88" s="20"/>
      <c r="AV88" s="20"/>
      <c r="AW88" s="20"/>
      <c r="AX88" s="20"/>
      <c r="AY88" s="20"/>
      <c r="AZ88" s="20"/>
      <c r="BA88" s="20"/>
      <c r="BB88" s="20"/>
    </row>
    <row r="89" spans="1:54" ht="11.25">
      <c r="A89" s="32" t="s">
        <v>25</v>
      </c>
      <c r="B89" s="32"/>
      <c r="C89" s="32"/>
      <c r="D89" s="17"/>
      <c r="E89" s="4"/>
      <c r="F89" s="4"/>
      <c r="G89" s="4"/>
      <c r="H89" s="4"/>
      <c r="I89" s="4"/>
      <c r="J89" s="4"/>
      <c r="K89" s="4"/>
      <c r="L89" s="4"/>
      <c r="M89" s="4"/>
      <c r="N89" s="4"/>
      <c r="O89" s="4"/>
      <c r="P89" s="4"/>
      <c r="Q89" s="4"/>
      <c r="R89" s="4"/>
      <c r="S89" s="4"/>
      <c r="T89" s="4"/>
      <c r="U89" s="18"/>
      <c r="V89" s="32"/>
      <c r="W89" s="51"/>
      <c r="X89" s="41"/>
      <c r="Y89" s="28"/>
      <c r="Z89" s="52"/>
      <c r="AA89" s="52"/>
      <c r="AB89" s="267"/>
      <c r="AC89" s="269"/>
      <c r="AD89" s="300"/>
      <c r="AE89" s="269"/>
      <c r="AF89" s="269"/>
      <c r="AG89" s="269"/>
      <c r="AH89" s="269"/>
      <c r="AI89" s="36"/>
      <c r="AJ89" s="36"/>
      <c r="AK89" s="20"/>
      <c r="AL89" s="20"/>
      <c r="AM89" s="20"/>
      <c r="AN89" s="20"/>
      <c r="AO89" s="20"/>
      <c r="AP89" s="20"/>
      <c r="AQ89" s="20"/>
      <c r="AR89" s="20"/>
      <c r="AS89" s="20"/>
      <c r="AT89" s="20"/>
      <c r="AU89" s="20"/>
      <c r="AV89" s="20"/>
      <c r="AW89" s="20"/>
      <c r="AX89" s="20"/>
      <c r="AY89" s="20"/>
      <c r="AZ89" s="20"/>
      <c r="BA89" s="20"/>
      <c r="BB89" s="20"/>
    </row>
    <row r="90" spans="1:54" ht="11.25">
      <c r="A90" s="41" t="s">
        <v>26</v>
      </c>
      <c r="B90" s="41"/>
      <c r="C90" s="41"/>
      <c r="D90" s="99"/>
      <c r="E90" s="100"/>
      <c r="F90" s="100"/>
      <c r="G90" s="100"/>
      <c r="H90" s="100"/>
      <c r="I90" s="100"/>
      <c r="J90" s="100"/>
      <c r="K90" s="100"/>
      <c r="L90" s="100"/>
      <c r="M90" s="100"/>
      <c r="N90" s="100"/>
      <c r="O90" s="100"/>
      <c r="P90" s="100"/>
      <c r="Q90" s="100"/>
      <c r="R90" s="100"/>
      <c r="S90" s="100"/>
      <c r="T90" s="100"/>
      <c r="U90" s="101"/>
      <c r="V90" s="68"/>
      <c r="W90" s="51"/>
      <c r="X90" s="41"/>
      <c r="Y90" s="28"/>
      <c r="Z90" s="52"/>
      <c r="AA90" s="52"/>
      <c r="AB90" s="267"/>
      <c r="AC90" s="269"/>
      <c r="AD90" s="300"/>
      <c r="AE90" s="269"/>
      <c r="AF90" s="269"/>
      <c r="AG90" s="269"/>
      <c r="AH90" s="269"/>
      <c r="AI90" s="36"/>
      <c r="AJ90" s="36"/>
      <c r="AK90" s="20"/>
      <c r="AL90" s="20"/>
      <c r="AM90" s="20"/>
      <c r="AN90" s="20"/>
      <c r="AO90" s="20"/>
      <c r="AP90" s="20"/>
      <c r="AQ90" s="20"/>
      <c r="AR90" s="20"/>
      <c r="AS90" s="20"/>
      <c r="AT90" s="20"/>
      <c r="AU90" s="20"/>
      <c r="AV90" s="20"/>
      <c r="AW90" s="20"/>
      <c r="AX90" s="20"/>
      <c r="AY90" s="20"/>
      <c r="AZ90" s="20"/>
      <c r="BA90" s="20"/>
      <c r="BB90" s="20"/>
    </row>
    <row r="91" spans="1:54" ht="11.25">
      <c r="A91" s="41"/>
      <c r="B91" s="22"/>
      <c r="C91" s="22"/>
      <c r="D91" s="67"/>
      <c r="E91" s="22"/>
      <c r="F91" s="22"/>
      <c r="G91" s="22"/>
      <c r="H91" s="22"/>
      <c r="I91" s="22"/>
      <c r="J91" s="22"/>
      <c r="K91" s="22"/>
      <c r="L91" s="22"/>
      <c r="M91" s="22"/>
      <c r="N91" s="22"/>
      <c r="O91" s="22"/>
      <c r="P91" s="22"/>
      <c r="Q91" s="22"/>
      <c r="R91" s="22"/>
      <c r="S91" s="22"/>
      <c r="T91" s="22"/>
      <c r="U91" s="22"/>
      <c r="V91" s="68"/>
      <c r="W91" s="51"/>
      <c r="X91" s="41"/>
      <c r="Y91" s="28"/>
      <c r="Z91" s="52"/>
      <c r="AA91" s="52"/>
      <c r="AB91" s="267"/>
      <c r="AC91" s="269"/>
      <c r="AD91" s="300"/>
      <c r="AE91" s="269"/>
      <c r="AF91" s="269"/>
      <c r="AG91" s="269"/>
      <c r="AH91" s="269"/>
      <c r="AI91" s="36"/>
      <c r="AJ91" s="36"/>
      <c r="AK91" s="20"/>
      <c r="AL91" s="20"/>
      <c r="AM91" s="20"/>
      <c r="AN91" s="20"/>
      <c r="AO91" s="20"/>
      <c r="AP91" s="20"/>
      <c r="AQ91" s="20"/>
      <c r="AR91" s="20"/>
      <c r="AS91" s="20"/>
      <c r="AT91" s="20"/>
      <c r="AU91" s="20"/>
      <c r="AV91" s="20"/>
      <c r="AW91" s="20"/>
      <c r="AX91" s="20"/>
      <c r="AY91" s="20"/>
      <c r="AZ91" s="20"/>
      <c r="BA91" s="20"/>
      <c r="BB91" s="20"/>
    </row>
    <row r="92" spans="1:54" ht="11.25">
      <c r="A92" s="32" t="s">
        <v>42</v>
      </c>
      <c r="B92" s="70"/>
      <c r="C92" s="70"/>
      <c r="D92" s="594"/>
      <c r="E92" s="595"/>
      <c r="F92" s="595"/>
      <c r="G92" s="595"/>
      <c r="H92" s="595"/>
      <c r="I92" s="595"/>
      <c r="J92" s="595"/>
      <c r="K92" s="595"/>
      <c r="L92" s="595"/>
      <c r="M92" s="595"/>
      <c r="N92" s="595"/>
      <c r="O92" s="595"/>
      <c r="P92" s="595"/>
      <c r="Q92" s="595"/>
      <c r="R92" s="595"/>
      <c r="S92" s="595"/>
      <c r="T92" s="595"/>
      <c r="U92" s="596"/>
      <c r="V92" s="65"/>
      <c r="W92" s="51"/>
      <c r="X92" s="41"/>
      <c r="Y92" s="28"/>
      <c r="Z92" s="52"/>
      <c r="AA92" s="52"/>
      <c r="AB92" s="267"/>
      <c r="AC92" s="269"/>
      <c r="AD92" s="300"/>
      <c r="AE92" s="269"/>
      <c r="AF92" s="269"/>
      <c r="AG92" s="269"/>
      <c r="AH92" s="269"/>
      <c r="AI92" s="36"/>
      <c r="AJ92" s="36"/>
      <c r="AK92" s="20"/>
      <c r="AL92" s="20"/>
      <c r="AM92" s="20"/>
      <c r="AN92" s="20"/>
      <c r="AO92" s="20"/>
      <c r="AP92" s="20"/>
      <c r="AQ92" s="20"/>
      <c r="AR92" s="20"/>
      <c r="AS92" s="20"/>
      <c r="AT92" s="20"/>
      <c r="AU92" s="20"/>
      <c r="AV92" s="20"/>
      <c r="AW92" s="20"/>
      <c r="AX92" s="20"/>
      <c r="AY92" s="20"/>
      <c r="AZ92" s="20"/>
      <c r="BA92" s="20"/>
      <c r="BB92" s="20"/>
    </row>
    <row r="93" spans="1:54" ht="12.75">
      <c r="A93" s="32" t="s">
        <v>90</v>
      </c>
      <c r="B93" s="70"/>
      <c r="C93" s="70"/>
      <c r="D93" s="70" t="s">
        <v>91</v>
      </c>
      <c r="E93" s="70"/>
      <c r="F93" s="70"/>
      <c r="G93" s="70"/>
      <c r="H93" s="70"/>
      <c r="I93" s="70"/>
      <c r="J93" s="70"/>
      <c r="K93" s="70"/>
      <c r="L93" s="70"/>
      <c r="M93" s="70"/>
      <c r="N93" s="70"/>
      <c r="O93" s="70"/>
      <c r="P93" s="70"/>
      <c r="Q93" s="70"/>
      <c r="R93" s="70"/>
      <c r="S93" s="70"/>
      <c r="T93" s="70"/>
      <c r="U93" s="70"/>
      <c r="V93" s="69"/>
      <c r="W93" s="51"/>
      <c r="X93" s="41"/>
      <c r="Y93" s="28"/>
      <c r="Z93" s="52"/>
      <c r="AA93" s="52"/>
      <c r="AB93" s="267"/>
      <c r="AC93" s="269"/>
      <c r="AD93" s="300"/>
      <c r="AE93" s="269"/>
      <c r="AF93" s="269"/>
      <c r="AG93" s="269"/>
      <c r="AH93" s="269"/>
      <c r="AI93" s="36"/>
      <c r="AJ93" s="36"/>
      <c r="AK93" s="20"/>
      <c r="AL93" s="20"/>
      <c r="AM93" s="20"/>
      <c r="AN93" s="20"/>
      <c r="AO93" s="20"/>
      <c r="AP93" s="20"/>
      <c r="AQ93" s="20"/>
      <c r="AR93" s="20"/>
      <c r="AS93" s="20"/>
      <c r="AT93" s="20"/>
      <c r="AU93" s="20"/>
      <c r="AV93" s="20"/>
      <c r="AW93" s="20"/>
      <c r="AX93" s="20"/>
      <c r="AY93" s="20"/>
      <c r="AZ93" s="20"/>
      <c r="BA93" s="20"/>
      <c r="BB93" s="20"/>
    </row>
    <row r="94" spans="1:54" ht="11.25">
      <c r="A94" s="32" t="s">
        <v>23</v>
      </c>
      <c r="B94" s="70"/>
      <c r="C94" s="70"/>
      <c r="D94" s="70" t="s">
        <v>93</v>
      </c>
      <c r="E94" s="70"/>
      <c r="F94" s="70"/>
      <c r="G94" s="70"/>
      <c r="H94" s="70"/>
      <c r="I94" s="70"/>
      <c r="J94" s="70"/>
      <c r="K94" s="70"/>
      <c r="L94" s="70"/>
      <c r="M94" s="70"/>
      <c r="N94" s="70"/>
      <c r="O94" s="70"/>
      <c r="P94" s="70"/>
      <c r="Q94" s="70"/>
      <c r="R94" s="70"/>
      <c r="S94" s="70"/>
      <c r="T94" s="70"/>
      <c r="U94" s="70"/>
      <c r="V94" s="71"/>
      <c r="W94" s="51"/>
      <c r="X94" s="41"/>
      <c r="Y94" s="28"/>
      <c r="Z94" s="52"/>
      <c r="AA94" s="52"/>
      <c r="AB94" s="267"/>
      <c r="AC94" s="269"/>
      <c r="AD94" s="300"/>
      <c r="AE94" s="269"/>
      <c r="AF94" s="269"/>
      <c r="AG94" s="269"/>
      <c r="AH94" s="269"/>
      <c r="AI94" s="36"/>
      <c r="AJ94" s="36"/>
      <c r="AK94" s="20"/>
      <c r="AL94" s="20"/>
      <c r="AM94" s="20"/>
      <c r="AN94" s="20"/>
      <c r="AO94" s="20"/>
      <c r="AP94" s="20"/>
      <c r="AQ94" s="20"/>
      <c r="AR94" s="20"/>
      <c r="AS94" s="20"/>
      <c r="AT94" s="20"/>
      <c r="AU94" s="20"/>
      <c r="AV94" s="20"/>
      <c r="AW94" s="20"/>
      <c r="AX94" s="20"/>
      <c r="AY94" s="20"/>
      <c r="AZ94" s="20"/>
      <c r="BA94" s="20"/>
      <c r="BB94" s="20"/>
    </row>
    <row r="95" spans="1:54" ht="11.25">
      <c r="A95" s="32" t="s">
        <v>25</v>
      </c>
      <c r="B95" s="70"/>
      <c r="C95" s="70"/>
      <c r="D95" s="70" t="s">
        <v>169</v>
      </c>
      <c r="E95" s="70"/>
      <c r="F95" s="70"/>
      <c r="G95" s="70"/>
      <c r="H95" s="70"/>
      <c r="I95" s="70"/>
      <c r="J95" s="70"/>
      <c r="K95" s="70"/>
      <c r="L95" s="70"/>
      <c r="M95" s="70"/>
      <c r="N95" s="70"/>
      <c r="O95" s="70"/>
      <c r="P95" s="70"/>
      <c r="Q95" s="70"/>
      <c r="R95" s="70"/>
      <c r="S95" s="70"/>
      <c r="T95" s="70"/>
      <c r="U95" s="70"/>
      <c r="V95" s="71"/>
      <c r="W95" s="51"/>
      <c r="X95" s="41"/>
      <c r="Y95" s="28"/>
      <c r="Z95" s="20"/>
      <c r="AA95" s="20"/>
      <c r="AB95" s="267"/>
      <c r="AC95" s="269"/>
      <c r="AD95" s="300"/>
      <c r="AE95" s="269"/>
      <c r="AF95" s="269"/>
      <c r="AG95" s="269"/>
      <c r="AH95" s="269"/>
      <c r="AI95" s="36"/>
      <c r="AJ95" s="36"/>
      <c r="AK95" s="20"/>
      <c r="AL95" s="20"/>
      <c r="AM95" s="20"/>
      <c r="AN95" s="20"/>
      <c r="AO95" s="20"/>
      <c r="AP95" s="20"/>
      <c r="AQ95" s="20"/>
      <c r="AR95" s="20"/>
      <c r="AS95" s="20"/>
      <c r="AT95" s="20"/>
      <c r="AU95" s="20"/>
      <c r="AV95" s="20"/>
      <c r="AW95" s="20"/>
      <c r="AX95" s="20"/>
      <c r="AY95" s="20"/>
      <c r="AZ95" s="20"/>
      <c r="BA95" s="20"/>
      <c r="BB95" s="20"/>
    </row>
    <row r="96" spans="1:54" ht="11.25">
      <c r="A96" s="32"/>
      <c r="B96" s="70"/>
      <c r="C96" s="70"/>
      <c r="D96" s="70"/>
      <c r="E96" s="70"/>
      <c r="F96" s="70"/>
      <c r="G96" s="70"/>
      <c r="H96" s="70"/>
      <c r="I96" s="70"/>
      <c r="J96" s="70"/>
      <c r="K96" s="70"/>
      <c r="L96" s="70"/>
      <c r="M96" s="70"/>
      <c r="N96" s="70"/>
      <c r="O96" s="70"/>
      <c r="P96" s="70"/>
      <c r="Q96" s="70"/>
      <c r="R96" s="70"/>
      <c r="S96" s="70"/>
      <c r="T96" s="70"/>
      <c r="U96" s="70"/>
      <c r="V96" s="71"/>
      <c r="W96" s="51"/>
      <c r="X96" s="41"/>
      <c r="Y96" s="28"/>
      <c r="Z96" s="20"/>
      <c r="AA96" s="20"/>
      <c r="AB96" s="267"/>
      <c r="AC96" s="269"/>
      <c r="AD96" s="300"/>
      <c r="AE96" s="269"/>
      <c r="AF96" s="269"/>
      <c r="AG96" s="269"/>
      <c r="AH96" s="269"/>
      <c r="AI96" s="36"/>
      <c r="AJ96" s="36"/>
      <c r="AK96" s="20"/>
      <c r="AL96" s="20"/>
      <c r="AM96" s="20"/>
      <c r="AN96" s="20"/>
      <c r="AO96" s="20"/>
      <c r="AP96" s="20"/>
      <c r="AQ96" s="20"/>
      <c r="AR96" s="20"/>
      <c r="AS96" s="20"/>
      <c r="AT96" s="20"/>
      <c r="AU96" s="20"/>
      <c r="AV96" s="20"/>
      <c r="AW96" s="20"/>
      <c r="AX96" s="20"/>
      <c r="AY96" s="20"/>
      <c r="AZ96" s="20"/>
      <c r="BA96" s="20"/>
      <c r="BB96" s="20"/>
    </row>
    <row r="97" spans="1:54" ht="11.25">
      <c r="A97" s="133" t="s">
        <v>170</v>
      </c>
      <c r="B97" s="27"/>
      <c r="C97" s="91"/>
      <c r="D97" s="27"/>
      <c r="E97" s="92"/>
      <c r="F97" s="27"/>
      <c r="G97" s="27"/>
      <c r="H97" s="27"/>
      <c r="I97" s="27"/>
      <c r="J97" s="27"/>
      <c r="K97" s="27"/>
      <c r="L97" s="27"/>
      <c r="M97" s="27"/>
      <c r="N97" s="27"/>
      <c r="O97" s="27"/>
      <c r="P97" s="27"/>
      <c r="Q97" s="27"/>
      <c r="R97" s="27"/>
      <c r="S97" s="27"/>
      <c r="T97" s="27"/>
      <c r="U97" s="27"/>
      <c r="V97" s="27"/>
      <c r="W97" s="26"/>
      <c r="X97" s="41"/>
      <c r="Y97" s="28"/>
      <c r="Z97" s="20"/>
      <c r="AA97" s="20"/>
      <c r="AB97" s="267"/>
      <c r="AC97" s="269"/>
      <c r="AD97" s="300"/>
      <c r="AE97" s="269"/>
      <c r="AF97" s="269"/>
      <c r="AG97" s="269"/>
      <c r="AH97" s="269"/>
      <c r="AI97" s="36"/>
      <c r="AJ97" s="36"/>
      <c r="AK97" s="20"/>
      <c r="AL97" s="20"/>
      <c r="AM97" s="20"/>
      <c r="AN97" s="20"/>
      <c r="AO97" s="20"/>
      <c r="AP97" s="20"/>
      <c r="AQ97" s="20"/>
      <c r="AR97" s="20"/>
      <c r="AS97" s="20"/>
      <c r="AT97" s="20"/>
      <c r="AU97" s="20"/>
      <c r="AV97" s="20"/>
      <c r="AW97" s="20"/>
      <c r="AX97" s="20"/>
      <c r="AY97" s="20"/>
      <c r="AZ97" s="20"/>
      <c r="BA97" s="20"/>
      <c r="BB97" s="20"/>
    </row>
    <row r="98" spans="1:54" ht="11.25">
      <c r="A98" s="20"/>
      <c r="B98" s="20"/>
      <c r="C98" s="20"/>
      <c r="D98" s="20"/>
      <c r="E98" s="20"/>
      <c r="F98" s="20"/>
      <c r="G98" s="20"/>
      <c r="H98" s="20"/>
      <c r="I98" s="20"/>
      <c r="J98" s="20"/>
      <c r="K98" s="20"/>
      <c r="L98" s="20"/>
      <c r="M98" s="20"/>
      <c r="N98" s="20"/>
      <c r="O98" s="20"/>
      <c r="P98" s="20"/>
      <c r="Q98" s="20"/>
      <c r="R98" s="20"/>
      <c r="S98" s="20"/>
      <c r="T98" s="20"/>
      <c r="U98" s="20"/>
      <c r="V98" s="71"/>
      <c r="W98" s="51"/>
      <c r="X98" s="41"/>
      <c r="Y98" s="28"/>
      <c r="Z98" s="20"/>
      <c r="AA98" s="20"/>
      <c r="AB98" s="267"/>
      <c r="AC98" s="269"/>
      <c r="AD98" s="300"/>
      <c r="AE98" s="269"/>
      <c r="AF98" s="269"/>
      <c r="AG98" s="269"/>
      <c r="AH98" s="269"/>
      <c r="AI98" s="36"/>
      <c r="AJ98" s="36"/>
      <c r="AK98" s="20"/>
      <c r="AL98" s="20"/>
      <c r="AM98" s="20"/>
      <c r="AN98" s="20"/>
      <c r="AO98" s="20"/>
      <c r="AP98" s="20"/>
      <c r="AQ98" s="20"/>
      <c r="AR98" s="20"/>
      <c r="AS98" s="20"/>
      <c r="AT98" s="20"/>
      <c r="AU98" s="20"/>
      <c r="AV98" s="20"/>
      <c r="AW98" s="20"/>
      <c r="AX98" s="20"/>
      <c r="AY98" s="20"/>
      <c r="AZ98" s="20"/>
      <c r="BA98" s="20"/>
      <c r="BB98" s="20"/>
    </row>
    <row r="99" spans="1:54" ht="11.25">
      <c r="A99" s="20"/>
      <c r="B99" s="20"/>
      <c r="C99" s="22">
        <v>1</v>
      </c>
      <c r="D99" s="603"/>
      <c r="E99" s="604"/>
      <c r="F99" s="604"/>
      <c r="G99" s="604"/>
      <c r="H99" s="604"/>
      <c r="I99" s="604"/>
      <c r="J99" s="604"/>
      <c r="K99" s="604"/>
      <c r="L99" s="604"/>
      <c r="M99" s="604"/>
      <c r="N99" s="604"/>
      <c r="O99" s="604"/>
      <c r="P99" s="604"/>
      <c r="Q99" s="604"/>
      <c r="R99" s="604"/>
      <c r="S99" s="604"/>
      <c r="T99" s="604"/>
      <c r="U99" s="605"/>
      <c r="V99" s="20"/>
      <c r="W99" s="28"/>
      <c r="X99" s="20"/>
      <c r="Y99" s="145"/>
      <c r="Z99" s="20"/>
      <c r="AA99" s="20"/>
      <c r="AB99" s="267"/>
      <c r="AC99" s="269"/>
      <c r="AD99" s="300"/>
      <c r="AE99" s="269"/>
      <c r="AF99" s="269"/>
      <c r="AG99" s="269"/>
      <c r="AH99" s="269"/>
      <c r="AI99" s="36"/>
      <c r="AJ99" s="36"/>
      <c r="AK99" s="20"/>
      <c r="AL99" s="20"/>
      <c r="AM99" s="20"/>
      <c r="AN99" s="20"/>
      <c r="AO99" s="20"/>
      <c r="AP99" s="20"/>
      <c r="AQ99" s="20"/>
      <c r="AR99" s="20"/>
      <c r="AS99" s="20"/>
      <c r="AT99" s="20"/>
      <c r="AU99" s="20"/>
      <c r="AV99" s="20"/>
      <c r="AW99" s="20"/>
      <c r="AX99" s="20"/>
      <c r="AY99" s="20"/>
      <c r="AZ99" s="20"/>
      <c r="BA99" s="20"/>
      <c r="BB99" s="20"/>
    </row>
    <row r="100" spans="1:54" ht="11.25">
      <c r="A100" s="20"/>
      <c r="B100" s="20"/>
      <c r="C100" s="22">
        <v>2</v>
      </c>
      <c r="D100" s="629"/>
      <c r="E100" s="583"/>
      <c r="F100" s="583"/>
      <c r="G100" s="583"/>
      <c r="H100" s="583"/>
      <c r="I100" s="583"/>
      <c r="J100" s="583"/>
      <c r="K100" s="583"/>
      <c r="L100" s="583"/>
      <c r="M100" s="583"/>
      <c r="N100" s="583"/>
      <c r="O100" s="583"/>
      <c r="P100" s="583"/>
      <c r="Q100" s="583"/>
      <c r="R100" s="583"/>
      <c r="S100" s="583"/>
      <c r="T100" s="583"/>
      <c r="U100" s="584"/>
      <c r="V100" s="20"/>
      <c r="W100" s="28"/>
      <c r="X100" s="41"/>
      <c r="Y100" s="28"/>
      <c r="Z100" s="20"/>
      <c r="AA100" s="20"/>
      <c r="AB100" s="267"/>
      <c r="AC100" s="269"/>
      <c r="AD100" s="300"/>
      <c r="AE100" s="269"/>
      <c r="AF100" s="269"/>
      <c r="AG100" s="269"/>
      <c r="AH100" s="269"/>
      <c r="AI100" s="36"/>
      <c r="AJ100" s="36"/>
      <c r="AK100" s="20"/>
      <c r="AL100" s="20"/>
      <c r="AM100" s="20"/>
      <c r="AN100" s="20"/>
      <c r="AO100" s="20"/>
      <c r="AP100" s="20"/>
      <c r="AQ100" s="20"/>
      <c r="AR100" s="20"/>
      <c r="AS100" s="20"/>
      <c r="AT100" s="20"/>
      <c r="AU100" s="20"/>
      <c r="AV100" s="20"/>
      <c r="AW100" s="20"/>
      <c r="AX100" s="20"/>
      <c r="AY100" s="20"/>
      <c r="AZ100" s="20"/>
      <c r="BA100" s="20"/>
      <c r="BB100" s="20"/>
    </row>
    <row r="101" spans="1:54" ht="11.25">
      <c r="A101" s="20"/>
      <c r="B101" s="20"/>
      <c r="C101" s="22">
        <v>3</v>
      </c>
      <c r="D101" s="629"/>
      <c r="E101" s="583"/>
      <c r="F101" s="583"/>
      <c r="G101" s="583"/>
      <c r="H101" s="583"/>
      <c r="I101" s="583"/>
      <c r="J101" s="583"/>
      <c r="K101" s="583"/>
      <c r="L101" s="583"/>
      <c r="M101" s="583"/>
      <c r="N101" s="583"/>
      <c r="O101" s="583"/>
      <c r="P101" s="583"/>
      <c r="Q101" s="583"/>
      <c r="R101" s="583"/>
      <c r="S101" s="583"/>
      <c r="T101" s="583"/>
      <c r="U101" s="584"/>
      <c r="V101" s="20"/>
      <c r="W101" s="28"/>
      <c r="X101" s="41"/>
      <c r="Y101" s="28"/>
      <c r="Z101" s="20"/>
      <c r="AA101" s="20"/>
      <c r="AB101" s="267"/>
      <c r="AC101" s="269"/>
      <c r="AD101" s="300"/>
      <c r="AE101" s="269"/>
      <c r="AF101" s="269"/>
      <c r="AG101" s="269"/>
      <c r="AH101" s="269"/>
      <c r="AI101" s="36"/>
      <c r="AJ101" s="36"/>
      <c r="AK101" s="20"/>
      <c r="AL101" s="20"/>
      <c r="AM101" s="20"/>
      <c r="AN101" s="20"/>
      <c r="AO101" s="20"/>
      <c r="AP101" s="20"/>
      <c r="AQ101" s="20"/>
      <c r="AR101" s="20"/>
      <c r="AS101" s="20"/>
      <c r="AT101" s="20"/>
      <c r="AU101" s="20"/>
      <c r="AV101" s="20"/>
      <c r="AW101" s="20"/>
      <c r="AX101" s="20"/>
      <c r="AY101" s="20"/>
      <c r="AZ101" s="20"/>
      <c r="BA101" s="20"/>
      <c r="BB101" s="20"/>
    </row>
    <row r="102" spans="1:54" ht="11.25">
      <c r="A102" s="20"/>
      <c r="B102" s="20"/>
      <c r="C102" s="22">
        <v>4</v>
      </c>
      <c r="D102" s="629"/>
      <c r="E102" s="583"/>
      <c r="F102" s="583"/>
      <c r="G102" s="583"/>
      <c r="H102" s="583"/>
      <c r="I102" s="583"/>
      <c r="J102" s="583"/>
      <c r="K102" s="583"/>
      <c r="L102" s="583"/>
      <c r="M102" s="583"/>
      <c r="N102" s="583"/>
      <c r="O102" s="583"/>
      <c r="P102" s="583"/>
      <c r="Q102" s="583"/>
      <c r="R102" s="583"/>
      <c r="S102" s="583"/>
      <c r="T102" s="583"/>
      <c r="U102" s="584"/>
      <c r="V102" s="20"/>
      <c r="W102" s="28"/>
      <c r="X102" s="20"/>
      <c r="Y102" s="20"/>
      <c r="Z102" s="20"/>
      <c r="AA102" s="20"/>
      <c r="AB102" s="267"/>
      <c r="AC102" s="269"/>
      <c r="AD102" s="300"/>
      <c r="AE102" s="269"/>
      <c r="AF102" s="269"/>
      <c r="AG102" s="269"/>
      <c r="AH102" s="269"/>
      <c r="AI102" s="36"/>
      <c r="AJ102" s="36"/>
      <c r="AK102" s="20"/>
      <c r="AL102" s="20"/>
      <c r="AM102" s="20"/>
      <c r="AN102" s="20"/>
      <c r="AO102" s="20"/>
      <c r="AP102" s="20"/>
      <c r="AQ102" s="20"/>
      <c r="AR102" s="20"/>
      <c r="AS102" s="20"/>
      <c r="AT102" s="20"/>
      <c r="AU102" s="20"/>
      <c r="AV102" s="20"/>
      <c r="AW102" s="20"/>
      <c r="AX102" s="20"/>
      <c r="AY102" s="20"/>
      <c r="AZ102" s="20"/>
      <c r="BA102" s="20"/>
      <c r="BB102" s="20"/>
    </row>
    <row r="103" spans="1:54" ht="11.25">
      <c r="A103" s="20"/>
      <c r="B103" s="20"/>
      <c r="C103" s="22">
        <v>5</v>
      </c>
      <c r="D103" s="629"/>
      <c r="E103" s="583"/>
      <c r="F103" s="583"/>
      <c r="G103" s="583"/>
      <c r="H103" s="583"/>
      <c r="I103" s="583"/>
      <c r="J103" s="583"/>
      <c r="K103" s="583"/>
      <c r="L103" s="583"/>
      <c r="M103" s="583"/>
      <c r="N103" s="583"/>
      <c r="O103" s="583"/>
      <c r="P103" s="583"/>
      <c r="Q103" s="583"/>
      <c r="R103" s="583"/>
      <c r="S103" s="583"/>
      <c r="T103" s="583"/>
      <c r="U103" s="584"/>
      <c r="V103" s="20"/>
      <c r="W103" s="28"/>
      <c r="X103" s="20"/>
      <c r="Y103" s="20"/>
      <c r="Z103" s="20"/>
      <c r="AA103" s="20"/>
      <c r="AB103" s="267"/>
      <c r="AC103" s="269"/>
      <c r="AD103" s="300"/>
      <c r="AE103" s="269"/>
      <c r="AF103" s="269"/>
      <c r="AG103" s="269"/>
      <c r="AH103" s="269"/>
      <c r="AI103" s="36"/>
      <c r="AJ103" s="36"/>
      <c r="AK103" s="20"/>
      <c r="AL103" s="20"/>
      <c r="AM103" s="20"/>
      <c r="AN103" s="20"/>
      <c r="AO103" s="20"/>
      <c r="AP103" s="20"/>
      <c r="AQ103" s="20"/>
      <c r="AR103" s="20"/>
      <c r="AS103" s="20"/>
      <c r="AT103" s="20"/>
      <c r="AU103" s="20"/>
      <c r="AV103" s="20"/>
      <c r="AW103" s="20"/>
      <c r="AX103" s="20"/>
      <c r="AY103" s="20"/>
      <c r="AZ103" s="20"/>
      <c r="BA103" s="20"/>
      <c r="BB103" s="20"/>
    </row>
    <row r="104" spans="1:54" ht="11.25">
      <c r="A104" s="20"/>
      <c r="B104" s="20"/>
      <c r="C104" s="22">
        <v>6</v>
      </c>
      <c r="D104" s="629"/>
      <c r="E104" s="583"/>
      <c r="F104" s="583"/>
      <c r="G104" s="583"/>
      <c r="H104" s="583"/>
      <c r="I104" s="583"/>
      <c r="J104" s="583"/>
      <c r="K104" s="583"/>
      <c r="L104" s="583"/>
      <c r="M104" s="583"/>
      <c r="N104" s="583"/>
      <c r="O104" s="583"/>
      <c r="P104" s="583"/>
      <c r="Q104" s="583"/>
      <c r="R104" s="583"/>
      <c r="S104" s="583"/>
      <c r="T104" s="583"/>
      <c r="U104" s="584"/>
      <c r="V104" s="20"/>
      <c r="W104" s="28"/>
      <c r="X104" s="20"/>
      <c r="Y104" s="20"/>
      <c r="Z104" s="20"/>
      <c r="AA104" s="20"/>
      <c r="AB104" s="267"/>
      <c r="AC104" s="269"/>
      <c r="AD104" s="300"/>
      <c r="AE104" s="269"/>
      <c r="AF104" s="269"/>
      <c r="AG104" s="269"/>
      <c r="AH104" s="269"/>
      <c r="AI104" s="36"/>
      <c r="AJ104" s="36"/>
      <c r="AK104" s="20"/>
      <c r="AL104" s="20"/>
      <c r="AM104" s="20"/>
      <c r="AN104" s="20"/>
      <c r="AO104" s="20"/>
      <c r="AP104" s="20"/>
      <c r="AQ104" s="20"/>
      <c r="AR104" s="20"/>
      <c r="AS104" s="20"/>
      <c r="AT104" s="20"/>
      <c r="AU104" s="20"/>
      <c r="AV104" s="20"/>
      <c r="AW104" s="20"/>
      <c r="AX104" s="20"/>
      <c r="AY104" s="20"/>
      <c r="AZ104" s="20"/>
      <c r="BA104" s="20"/>
      <c r="BB104" s="20"/>
    </row>
    <row r="105" spans="1:54" ht="11.25">
      <c r="A105" s="20"/>
      <c r="B105" s="20"/>
      <c r="C105" s="22">
        <v>7</v>
      </c>
      <c r="D105" s="629"/>
      <c r="E105" s="583"/>
      <c r="F105" s="583"/>
      <c r="G105" s="583"/>
      <c r="H105" s="583"/>
      <c r="I105" s="583"/>
      <c r="J105" s="583"/>
      <c r="K105" s="583"/>
      <c r="L105" s="583"/>
      <c r="M105" s="583"/>
      <c r="N105" s="583"/>
      <c r="O105" s="583"/>
      <c r="P105" s="583"/>
      <c r="Q105" s="583"/>
      <c r="R105" s="583"/>
      <c r="S105" s="583"/>
      <c r="T105" s="583"/>
      <c r="U105" s="584"/>
      <c r="V105" s="20"/>
      <c r="W105" s="28"/>
      <c r="X105" s="20"/>
      <c r="Y105" s="20"/>
      <c r="Z105" s="20"/>
      <c r="AA105" s="20"/>
      <c r="AB105" s="267"/>
      <c r="AC105" s="269"/>
      <c r="AD105" s="300"/>
      <c r="AE105" s="269"/>
      <c r="AF105" s="269"/>
      <c r="AG105" s="269"/>
      <c r="AH105" s="269"/>
      <c r="AI105" s="36"/>
      <c r="AJ105" s="36"/>
      <c r="AK105" s="20"/>
      <c r="AL105" s="20"/>
      <c r="AM105" s="20"/>
      <c r="AN105" s="20"/>
      <c r="AO105" s="20"/>
      <c r="AP105" s="20"/>
      <c r="AQ105" s="20"/>
      <c r="AR105" s="20"/>
      <c r="AS105" s="20"/>
      <c r="AT105" s="20"/>
      <c r="AU105" s="20"/>
      <c r="AV105" s="20"/>
      <c r="AW105" s="20"/>
      <c r="AX105" s="20"/>
      <c r="AY105" s="20"/>
      <c r="AZ105" s="20"/>
      <c r="BA105" s="20"/>
      <c r="BB105" s="20"/>
    </row>
    <row r="106" spans="1:54" ht="11.25">
      <c r="A106" s="20"/>
      <c r="B106" s="20"/>
      <c r="C106" s="22">
        <v>8</v>
      </c>
      <c r="D106" s="629"/>
      <c r="E106" s="583"/>
      <c r="F106" s="583"/>
      <c r="G106" s="583"/>
      <c r="H106" s="583"/>
      <c r="I106" s="583"/>
      <c r="J106" s="583"/>
      <c r="K106" s="583"/>
      <c r="L106" s="583"/>
      <c r="M106" s="583"/>
      <c r="N106" s="583"/>
      <c r="O106" s="583"/>
      <c r="P106" s="583"/>
      <c r="Q106" s="583"/>
      <c r="R106" s="583"/>
      <c r="S106" s="583"/>
      <c r="T106" s="583"/>
      <c r="U106" s="584"/>
      <c r="V106" s="20"/>
      <c r="W106" s="28"/>
      <c r="X106" s="20"/>
      <c r="Y106" s="20"/>
      <c r="Z106" s="20"/>
      <c r="AA106" s="20"/>
      <c r="AB106" s="267"/>
      <c r="AC106" s="269"/>
      <c r="AD106" s="300"/>
      <c r="AE106" s="269"/>
      <c r="AF106" s="269"/>
      <c r="AG106" s="269"/>
      <c r="AH106" s="269"/>
      <c r="AI106" s="36"/>
      <c r="AJ106" s="36"/>
      <c r="AK106" s="20"/>
      <c r="AL106" s="20"/>
      <c r="AM106" s="20"/>
      <c r="AN106" s="20"/>
      <c r="AO106" s="20"/>
      <c r="AP106" s="20"/>
      <c r="AQ106" s="20"/>
      <c r="AR106" s="20"/>
      <c r="AS106" s="20"/>
      <c r="AT106" s="20"/>
      <c r="AU106" s="20"/>
      <c r="AV106" s="20"/>
      <c r="AW106" s="20"/>
      <c r="AX106" s="20"/>
      <c r="AY106" s="20"/>
      <c r="AZ106" s="20"/>
      <c r="BA106" s="20"/>
      <c r="BB106" s="20"/>
    </row>
    <row r="107" spans="1:54" ht="11.25">
      <c r="A107" s="20"/>
      <c r="B107" s="20"/>
      <c r="C107" s="22">
        <v>9</v>
      </c>
      <c r="D107" s="629"/>
      <c r="E107" s="583"/>
      <c r="F107" s="583"/>
      <c r="G107" s="583"/>
      <c r="H107" s="583"/>
      <c r="I107" s="583"/>
      <c r="J107" s="583"/>
      <c r="K107" s="583"/>
      <c r="L107" s="583"/>
      <c r="M107" s="583"/>
      <c r="N107" s="583"/>
      <c r="O107" s="583"/>
      <c r="P107" s="583"/>
      <c r="Q107" s="583"/>
      <c r="R107" s="583"/>
      <c r="S107" s="583"/>
      <c r="T107" s="583"/>
      <c r="U107" s="584"/>
      <c r="V107" s="20"/>
      <c r="W107" s="28"/>
      <c r="X107" s="20"/>
      <c r="Y107" s="20"/>
      <c r="Z107" s="20"/>
      <c r="AA107" s="20"/>
      <c r="AB107" s="267"/>
      <c r="AC107" s="269"/>
      <c r="AD107" s="300"/>
      <c r="AE107" s="269"/>
      <c r="AF107" s="269"/>
      <c r="AG107" s="269"/>
      <c r="AH107" s="269"/>
      <c r="AI107" s="36"/>
      <c r="AJ107" s="36"/>
      <c r="AK107" s="20"/>
      <c r="AL107" s="20"/>
      <c r="AM107" s="20"/>
      <c r="AN107" s="20"/>
      <c r="AO107" s="20"/>
      <c r="AP107" s="20"/>
      <c r="AQ107" s="20"/>
      <c r="AR107" s="20"/>
      <c r="AS107" s="20"/>
      <c r="AT107" s="20"/>
      <c r="AU107" s="20"/>
      <c r="AV107" s="20"/>
      <c r="AW107" s="20"/>
      <c r="AX107" s="20"/>
      <c r="AY107" s="20"/>
      <c r="AZ107" s="20"/>
      <c r="BA107" s="20"/>
      <c r="BB107" s="20"/>
    </row>
    <row r="108" spans="1:54" ht="11.25">
      <c r="A108" s="20"/>
      <c r="B108" s="20"/>
      <c r="C108" s="22">
        <v>10</v>
      </c>
      <c r="D108" s="629"/>
      <c r="E108" s="583"/>
      <c r="F108" s="583"/>
      <c r="G108" s="583"/>
      <c r="H108" s="583"/>
      <c r="I108" s="583"/>
      <c r="J108" s="583"/>
      <c r="K108" s="583"/>
      <c r="L108" s="583"/>
      <c r="M108" s="583"/>
      <c r="N108" s="583"/>
      <c r="O108" s="583"/>
      <c r="P108" s="583"/>
      <c r="Q108" s="583"/>
      <c r="R108" s="583"/>
      <c r="S108" s="583"/>
      <c r="T108" s="583"/>
      <c r="U108" s="584"/>
      <c r="V108" s="20"/>
      <c r="W108" s="28"/>
      <c r="X108" s="20"/>
      <c r="Y108" s="20"/>
      <c r="Z108" s="20"/>
      <c r="AA108" s="20"/>
      <c r="AB108" s="267"/>
      <c r="AC108" s="269"/>
      <c r="AD108" s="300"/>
      <c r="AE108" s="269"/>
      <c r="AF108" s="269"/>
      <c r="AG108" s="269"/>
      <c r="AH108" s="269"/>
      <c r="AI108" s="36"/>
      <c r="AJ108" s="36"/>
      <c r="AK108" s="20"/>
      <c r="AL108" s="20"/>
      <c r="AM108" s="20"/>
      <c r="AN108" s="20"/>
      <c r="AO108" s="20"/>
      <c r="AP108" s="20"/>
      <c r="AQ108" s="20"/>
      <c r="AR108" s="20"/>
      <c r="AS108" s="20"/>
      <c r="AT108" s="20"/>
      <c r="AU108" s="20"/>
      <c r="AV108" s="20"/>
      <c r="AW108" s="20"/>
      <c r="AX108" s="20"/>
      <c r="AY108" s="20"/>
      <c r="AZ108" s="20"/>
      <c r="BA108" s="20"/>
      <c r="BB108" s="20"/>
    </row>
    <row r="109" spans="1:54" ht="11.25">
      <c r="A109" s="20"/>
      <c r="B109" s="20"/>
      <c r="C109" s="22">
        <v>11</v>
      </c>
      <c r="D109" s="629"/>
      <c r="E109" s="583"/>
      <c r="F109" s="583"/>
      <c r="G109" s="583"/>
      <c r="H109" s="583"/>
      <c r="I109" s="583"/>
      <c r="J109" s="583"/>
      <c r="K109" s="583"/>
      <c r="L109" s="583"/>
      <c r="M109" s="583"/>
      <c r="N109" s="583"/>
      <c r="O109" s="583"/>
      <c r="P109" s="583"/>
      <c r="Q109" s="583"/>
      <c r="R109" s="583"/>
      <c r="S109" s="583"/>
      <c r="T109" s="583"/>
      <c r="U109" s="584"/>
      <c r="V109" s="20"/>
      <c r="W109" s="28"/>
      <c r="X109" s="20"/>
      <c r="Y109" s="20"/>
      <c r="Z109" s="20"/>
      <c r="AA109" s="20"/>
      <c r="AB109" s="267"/>
      <c r="AC109" s="269"/>
      <c r="AD109" s="300"/>
      <c r="AE109" s="269"/>
      <c r="AF109" s="269"/>
      <c r="AG109" s="269"/>
      <c r="AH109" s="269"/>
      <c r="AI109" s="36"/>
      <c r="AJ109" s="36"/>
      <c r="AK109" s="20"/>
      <c r="AL109" s="20"/>
      <c r="AM109" s="20"/>
      <c r="AN109" s="20"/>
      <c r="AO109" s="20"/>
      <c r="AP109" s="20"/>
      <c r="AQ109" s="20"/>
      <c r="AR109" s="20"/>
      <c r="AS109" s="20"/>
      <c r="AT109" s="20"/>
      <c r="AU109" s="20"/>
      <c r="AV109" s="20"/>
      <c r="AW109" s="20"/>
      <c r="AX109" s="20"/>
      <c r="AY109" s="20"/>
      <c r="AZ109" s="20"/>
      <c r="BA109" s="20"/>
      <c r="BB109" s="20"/>
    </row>
    <row r="110" spans="1:54" ht="11.25">
      <c r="A110" s="20"/>
      <c r="B110" s="20"/>
      <c r="C110" s="22">
        <v>12</v>
      </c>
      <c r="D110" s="629"/>
      <c r="E110" s="583"/>
      <c r="F110" s="583"/>
      <c r="G110" s="583"/>
      <c r="H110" s="583"/>
      <c r="I110" s="583"/>
      <c r="J110" s="583"/>
      <c r="K110" s="583"/>
      <c r="L110" s="583"/>
      <c r="M110" s="583"/>
      <c r="N110" s="583"/>
      <c r="O110" s="583"/>
      <c r="P110" s="583"/>
      <c r="Q110" s="583"/>
      <c r="R110" s="583"/>
      <c r="S110" s="583"/>
      <c r="T110" s="583"/>
      <c r="U110" s="584"/>
      <c r="V110" s="20"/>
      <c r="W110" s="28"/>
      <c r="X110" s="20"/>
      <c r="Y110" s="20"/>
      <c r="Z110" s="20"/>
      <c r="AA110" s="20"/>
      <c r="AB110" s="267"/>
      <c r="AC110" s="269"/>
      <c r="AD110" s="300"/>
      <c r="AE110" s="269"/>
      <c r="AF110" s="269"/>
      <c r="AG110" s="269"/>
      <c r="AH110" s="269"/>
      <c r="AI110" s="36"/>
      <c r="AJ110" s="36"/>
      <c r="AK110" s="20"/>
      <c r="AL110" s="20"/>
      <c r="AM110" s="20"/>
      <c r="AN110" s="20"/>
      <c r="AO110" s="20"/>
      <c r="AP110" s="20"/>
      <c r="AQ110" s="20"/>
      <c r="AR110" s="20"/>
      <c r="AS110" s="20"/>
      <c r="AT110" s="20"/>
      <c r="AU110" s="20"/>
      <c r="AV110" s="20"/>
      <c r="AW110" s="20"/>
      <c r="AX110" s="20"/>
      <c r="AY110" s="20"/>
      <c r="AZ110" s="20"/>
      <c r="BA110" s="20"/>
      <c r="BB110" s="20"/>
    </row>
    <row r="111" spans="1:54" ht="11.25">
      <c r="A111" s="20"/>
      <c r="B111" s="20"/>
      <c r="C111" s="22">
        <v>13</v>
      </c>
      <c r="D111" s="629"/>
      <c r="E111" s="583"/>
      <c r="F111" s="583"/>
      <c r="G111" s="583"/>
      <c r="H111" s="583"/>
      <c r="I111" s="583"/>
      <c r="J111" s="583"/>
      <c r="K111" s="583"/>
      <c r="L111" s="583"/>
      <c r="M111" s="583"/>
      <c r="N111" s="583"/>
      <c r="O111" s="583"/>
      <c r="P111" s="583"/>
      <c r="Q111" s="583"/>
      <c r="R111" s="583"/>
      <c r="S111" s="583"/>
      <c r="T111" s="583"/>
      <c r="U111" s="584"/>
      <c r="V111" s="20"/>
      <c r="W111" s="28"/>
      <c r="X111" s="20"/>
      <c r="Y111" s="20"/>
      <c r="Z111" s="20"/>
      <c r="AA111" s="20"/>
      <c r="AB111" s="267"/>
      <c r="AC111" s="269"/>
      <c r="AD111" s="300"/>
      <c r="AE111" s="269"/>
      <c r="AF111" s="269"/>
      <c r="AG111" s="269"/>
      <c r="AH111" s="269"/>
      <c r="AI111" s="36"/>
      <c r="AJ111" s="36"/>
      <c r="AK111" s="20"/>
      <c r="AL111" s="20"/>
      <c r="AM111" s="20"/>
      <c r="AN111" s="20"/>
      <c r="AO111" s="20"/>
      <c r="AP111" s="20"/>
      <c r="AQ111" s="20"/>
      <c r="AR111" s="20"/>
      <c r="AS111" s="20"/>
      <c r="AT111" s="20"/>
      <c r="AU111" s="20"/>
      <c r="AV111" s="20"/>
      <c r="AW111" s="20"/>
      <c r="AX111" s="20"/>
      <c r="AY111" s="20"/>
      <c r="AZ111" s="20"/>
      <c r="BA111" s="20"/>
      <c r="BB111" s="20"/>
    </row>
    <row r="112" spans="1:54" ht="11.25">
      <c r="A112" s="20"/>
      <c r="B112" s="20"/>
      <c r="C112" s="22">
        <v>14</v>
      </c>
      <c r="D112" s="629"/>
      <c r="E112" s="583"/>
      <c r="F112" s="583"/>
      <c r="G112" s="583"/>
      <c r="H112" s="583"/>
      <c r="I112" s="583"/>
      <c r="J112" s="583"/>
      <c r="K112" s="583"/>
      <c r="L112" s="583"/>
      <c r="M112" s="583"/>
      <c r="N112" s="583"/>
      <c r="O112" s="583"/>
      <c r="P112" s="583"/>
      <c r="Q112" s="583"/>
      <c r="R112" s="583"/>
      <c r="S112" s="583"/>
      <c r="T112" s="583"/>
      <c r="U112" s="584"/>
      <c r="V112" s="20"/>
      <c r="W112" s="28"/>
      <c r="X112" s="20"/>
      <c r="Y112" s="20"/>
      <c r="Z112" s="20"/>
      <c r="AA112" s="20"/>
      <c r="AB112" s="267"/>
      <c r="AC112" s="269"/>
      <c r="AD112" s="300"/>
      <c r="AE112" s="269"/>
      <c r="AF112" s="269"/>
      <c r="AG112" s="269"/>
      <c r="AH112" s="269"/>
      <c r="AI112" s="36"/>
      <c r="AJ112" s="36"/>
      <c r="AK112" s="20"/>
      <c r="AL112" s="20"/>
      <c r="AM112" s="20"/>
      <c r="AN112" s="20"/>
      <c r="AO112" s="20"/>
      <c r="AP112" s="20"/>
      <c r="AQ112" s="20"/>
      <c r="AR112" s="20"/>
      <c r="AS112" s="20"/>
      <c r="AT112" s="20"/>
      <c r="AU112" s="20"/>
      <c r="AV112" s="20"/>
      <c r="AW112" s="20"/>
      <c r="AX112" s="20"/>
      <c r="AY112" s="20"/>
      <c r="AZ112" s="20"/>
      <c r="BA112" s="20"/>
      <c r="BB112" s="20"/>
    </row>
    <row r="113" spans="1:54" ht="11.25">
      <c r="A113" s="20"/>
      <c r="B113" s="20"/>
      <c r="C113" s="22">
        <v>15</v>
      </c>
      <c r="D113" s="629"/>
      <c r="E113" s="583"/>
      <c r="F113" s="583"/>
      <c r="G113" s="583"/>
      <c r="H113" s="583"/>
      <c r="I113" s="583"/>
      <c r="J113" s="583"/>
      <c r="K113" s="583"/>
      <c r="L113" s="583"/>
      <c r="M113" s="583"/>
      <c r="N113" s="583"/>
      <c r="O113" s="583"/>
      <c r="P113" s="583"/>
      <c r="Q113" s="583"/>
      <c r="R113" s="583"/>
      <c r="S113" s="583"/>
      <c r="T113" s="583"/>
      <c r="U113" s="584"/>
      <c r="V113" s="20"/>
      <c r="W113" s="28"/>
      <c r="X113" s="20"/>
      <c r="Y113" s="20"/>
      <c r="Z113" s="20"/>
      <c r="AA113" s="20"/>
      <c r="AB113" s="267"/>
      <c r="AC113" s="269"/>
      <c r="AD113" s="300"/>
      <c r="AE113" s="269"/>
      <c r="AF113" s="269"/>
      <c r="AG113" s="269"/>
      <c r="AH113" s="269"/>
      <c r="AI113" s="36"/>
      <c r="AJ113" s="36"/>
      <c r="AK113" s="20"/>
      <c r="AL113" s="20"/>
      <c r="AM113" s="20"/>
      <c r="AN113" s="20"/>
      <c r="AO113" s="20"/>
      <c r="AP113" s="20"/>
      <c r="AQ113" s="20"/>
      <c r="AR113" s="20"/>
      <c r="AS113" s="20"/>
      <c r="AT113" s="20"/>
      <c r="AU113" s="20"/>
      <c r="AV113" s="20"/>
      <c r="AW113" s="20"/>
      <c r="AX113" s="20"/>
      <c r="AY113" s="20"/>
      <c r="AZ113" s="20"/>
      <c r="BA113" s="20"/>
      <c r="BB113" s="20"/>
    </row>
    <row r="114" spans="1:54" ht="11.25">
      <c r="A114" s="20"/>
      <c r="B114" s="20"/>
      <c r="C114" s="22">
        <v>16</v>
      </c>
      <c r="D114" s="629"/>
      <c r="E114" s="583"/>
      <c r="F114" s="583"/>
      <c r="G114" s="583"/>
      <c r="H114" s="583"/>
      <c r="I114" s="583"/>
      <c r="J114" s="583"/>
      <c r="K114" s="583"/>
      <c r="L114" s="583"/>
      <c r="M114" s="583"/>
      <c r="N114" s="583"/>
      <c r="O114" s="583"/>
      <c r="P114" s="583"/>
      <c r="Q114" s="583"/>
      <c r="R114" s="583"/>
      <c r="S114" s="583"/>
      <c r="T114" s="583"/>
      <c r="U114" s="584"/>
      <c r="V114" s="20"/>
      <c r="W114" s="28"/>
      <c r="X114" s="20"/>
      <c r="Y114" s="20"/>
      <c r="Z114" s="20"/>
      <c r="AA114" s="20"/>
      <c r="AB114" s="267"/>
      <c r="AC114" s="269"/>
      <c r="AD114" s="300"/>
      <c r="AE114" s="269"/>
      <c r="AF114" s="269"/>
      <c r="AG114" s="269"/>
      <c r="AH114" s="269"/>
      <c r="AI114" s="36"/>
      <c r="AJ114" s="36"/>
      <c r="AK114" s="20"/>
      <c r="AL114" s="20"/>
      <c r="AM114" s="20"/>
      <c r="AN114" s="20"/>
      <c r="AO114" s="20"/>
      <c r="AP114" s="20"/>
      <c r="AQ114" s="20"/>
      <c r="AR114" s="20"/>
      <c r="AS114" s="20"/>
      <c r="AT114" s="20"/>
      <c r="AU114" s="20"/>
      <c r="AV114" s="20"/>
      <c r="AW114" s="20"/>
      <c r="AX114" s="20"/>
      <c r="AY114" s="20"/>
      <c r="AZ114" s="20"/>
      <c r="BA114" s="20"/>
      <c r="BB114" s="20"/>
    </row>
    <row r="115" spans="1:54" ht="11.25">
      <c r="A115" s="20"/>
      <c r="B115" s="20"/>
      <c r="C115" s="22">
        <v>17</v>
      </c>
      <c r="D115" s="629"/>
      <c r="E115" s="583"/>
      <c r="F115" s="583"/>
      <c r="G115" s="583"/>
      <c r="H115" s="583"/>
      <c r="I115" s="583"/>
      <c r="J115" s="583"/>
      <c r="K115" s="583"/>
      <c r="L115" s="583"/>
      <c r="M115" s="583"/>
      <c r="N115" s="583"/>
      <c r="O115" s="583"/>
      <c r="P115" s="583"/>
      <c r="Q115" s="583"/>
      <c r="R115" s="583"/>
      <c r="S115" s="583"/>
      <c r="T115" s="583"/>
      <c r="U115" s="584"/>
      <c r="V115" s="20"/>
      <c r="W115" s="28"/>
      <c r="X115" s="20"/>
      <c r="Y115" s="20"/>
      <c r="Z115" s="20"/>
      <c r="AA115" s="20"/>
      <c r="AB115" s="267"/>
      <c r="AC115" s="269"/>
      <c r="AD115" s="300"/>
      <c r="AE115" s="269"/>
      <c r="AF115" s="269"/>
      <c r="AG115" s="269"/>
      <c r="AH115" s="269"/>
      <c r="AI115" s="36"/>
      <c r="AJ115" s="36"/>
      <c r="AK115" s="20"/>
      <c r="AL115" s="20"/>
      <c r="AM115" s="20"/>
      <c r="AN115" s="20"/>
      <c r="AO115" s="20"/>
      <c r="AP115" s="20"/>
      <c r="AQ115" s="20"/>
      <c r="AR115" s="20"/>
      <c r="AS115" s="20"/>
      <c r="AT115" s="20"/>
      <c r="AU115" s="20"/>
      <c r="AV115" s="20"/>
      <c r="AW115" s="20"/>
      <c r="AX115" s="20"/>
      <c r="AY115" s="20"/>
      <c r="AZ115" s="20"/>
      <c r="BA115" s="20"/>
      <c r="BB115" s="20"/>
    </row>
    <row r="116" spans="1:54" ht="11.25">
      <c r="A116" s="20"/>
      <c r="B116" s="20"/>
      <c r="C116" s="22">
        <v>18</v>
      </c>
      <c r="D116" s="629"/>
      <c r="E116" s="583"/>
      <c r="F116" s="583"/>
      <c r="G116" s="583"/>
      <c r="H116" s="583"/>
      <c r="I116" s="583"/>
      <c r="J116" s="583"/>
      <c r="K116" s="583"/>
      <c r="L116" s="583"/>
      <c r="M116" s="583"/>
      <c r="N116" s="583"/>
      <c r="O116" s="583"/>
      <c r="P116" s="583"/>
      <c r="Q116" s="583"/>
      <c r="R116" s="583"/>
      <c r="S116" s="583"/>
      <c r="T116" s="583"/>
      <c r="U116" s="584"/>
      <c r="V116" s="20"/>
      <c r="W116" s="28"/>
      <c r="X116" s="20"/>
      <c r="Y116" s="20"/>
      <c r="Z116" s="20"/>
      <c r="AA116" s="20"/>
      <c r="AB116" s="267"/>
      <c r="AC116" s="269"/>
      <c r="AD116" s="300"/>
      <c r="AE116" s="269"/>
      <c r="AF116" s="269"/>
      <c r="AG116" s="269"/>
      <c r="AH116" s="269"/>
      <c r="AI116" s="36"/>
      <c r="AJ116" s="36"/>
      <c r="AK116" s="20"/>
      <c r="AL116" s="20"/>
      <c r="AM116" s="20"/>
      <c r="AN116" s="20"/>
      <c r="AO116" s="20"/>
      <c r="AP116" s="20"/>
      <c r="AQ116" s="20"/>
      <c r="AR116" s="20"/>
      <c r="AS116" s="20"/>
      <c r="AT116" s="20"/>
      <c r="AU116" s="20"/>
      <c r="AV116" s="20"/>
      <c r="AW116" s="20"/>
      <c r="AX116" s="20"/>
      <c r="AY116" s="20"/>
      <c r="AZ116" s="20"/>
      <c r="BA116" s="20"/>
      <c r="BB116" s="20"/>
    </row>
    <row r="117" spans="1:54" ht="11.25">
      <c r="A117" s="20"/>
      <c r="B117" s="20"/>
      <c r="C117" s="22">
        <v>19</v>
      </c>
      <c r="D117" s="629"/>
      <c r="E117" s="583"/>
      <c r="F117" s="583"/>
      <c r="G117" s="583"/>
      <c r="H117" s="583"/>
      <c r="I117" s="583"/>
      <c r="J117" s="583"/>
      <c r="K117" s="583"/>
      <c r="L117" s="583"/>
      <c r="M117" s="583"/>
      <c r="N117" s="583"/>
      <c r="O117" s="583"/>
      <c r="P117" s="583"/>
      <c r="Q117" s="583"/>
      <c r="R117" s="583"/>
      <c r="S117" s="583"/>
      <c r="T117" s="583"/>
      <c r="U117" s="584"/>
      <c r="V117" s="20"/>
      <c r="W117" s="28"/>
      <c r="X117" s="20"/>
      <c r="Y117" s="20"/>
      <c r="Z117" s="20"/>
      <c r="AA117" s="20"/>
      <c r="AB117" s="267"/>
      <c r="AC117" s="269"/>
      <c r="AD117" s="300"/>
      <c r="AE117" s="269"/>
      <c r="AF117" s="269"/>
      <c r="AG117" s="269"/>
      <c r="AH117" s="269"/>
      <c r="AI117" s="36"/>
      <c r="AJ117" s="36"/>
      <c r="AK117" s="20"/>
      <c r="AL117" s="20"/>
      <c r="AM117" s="20"/>
      <c r="AN117" s="20"/>
      <c r="AO117" s="20"/>
      <c r="AP117" s="20"/>
      <c r="AQ117" s="20"/>
      <c r="AR117" s="20"/>
      <c r="AS117" s="20"/>
      <c r="AT117" s="20"/>
      <c r="AU117" s="20"/>
      <c r="AV117" s="20"/>
      <c r="AW117" s="20"/>
      <c r="AX117" s="20"/>
      <c r="AY117" s="20"/>
      <c r="AZ117" s="20"/>
      <c r="BA117" s="20"/>
      <c r="BB117" s="20"/>
    </row>
    <row r="118" spans="1:54" ht="11.25">
      <c r="A118" s="20"/>
      <c r="B118" s="20"/>
      <c r="C118" s="22">
        <v>20</v>
      </c>
      <c r="D118" s="629"/>
      <c r="E118" s="583"/>
      <c r="F118" s="583"/>
      <c r="G118" s="583"/>
      <c r="H118" s="583"/>
      <c r="I118" s="583"/>
      <c r="J118" s="583"/>
      <c r="K118" s="583"/>
      <c r="L118" s="583"/>
      <c r="M118" s="583"/>
      <c r="N118" s="583"/>
      <c r="O118" s="583"/>
      <c r="P118" s="583"/>
      <c r="Q118" s="583"/>
      <c r="R118" s="583"/>
      <c r="S118" s="583"/>
      <c r="T118" s="583"/>
      <c r="U118" s="584"/>
      <c r="V118" s="20"/>
      <c r="W118" s="28"/>
      <c r="X118" s="20"/>
      <c r="Y118" s="20"/>
      <c r="Z118" s="20"/>
      <c r="AA118" s="20"/>
      <c r="AB118" s="267"/>
      <c r="AC118" s="269"/>
      <c r="AD118" s="300"/>
      <c r="AE118" s="269"/>
      <c r="AF118" s="269"/>
      <c r="AG118" s="269"/>
      <c r="AH118" s="269"/>
      <c r="AI118" s="36"/>
      <c r="AJ118" s="36"/>
      <c r="AK118" s="20"/>
      <c r="AL118" s="20"/>
      <c r="AM118" s="20"/>
      <c r="AN118" s="20"/>
      <c r="AO118" s="20"/>
      <c r="AP118" s="20"/>
      <c r="AQ118" s="20"/>
      <c r="AR118" s="20"/>
      <c r="AS118" s="20"/>
      <c r="AT118" s="20"/>
      <c r="AU118" s="20"/>
      <c r="AV118" s="20"/>
      <c r="AW118" s="20"/>
      <c r="AX118" s="20"/>
      <c r="AY118" s="20"/>
      <c r="AZ118" s="20"/>
      <c r="BA118" s="20"/>
      <c r="BB118" s="20"/>
    </row>
    <row r="119" spans="1:54" ht="11.25">
      <c r="A119" s="20"/>
      <c r="B119" s="20"/>
      <c r="C119" s="22">
        <v>21</v>
      </c>
      <c r="D119" s="629"/>
      <c r="E119" s="583"/>
      <c r="F119" s="583"/>
      <c r="G119" s="583"/>
      <c r="H119" s="583"/>
      <c r="I119" s="583"/>
      <c r="J119" s="583"/>
      <c r="K119" s="583"/>
      <c r="L119" s="583"/>
      <c r="M119" s="583"/>
      <c r="N119" s="583"/>
      <c r="O119" s="583"/>
      <c r="P119" s="583"/>
      <c r="Q119" s="583"/>
      <c r="R119" s="583"/>
      <c r="S119" s="583"/>
      <c r="T119" s="583"/>
      <c r="U119" s="584"/>
      <c r="V119" s="20"/>
      <c r="W119" s="28"/>
      <c r="X119" s="20"/>
      <c r="Y119" s="20"/>
      <c r="Z119" s="20"/>
      <c r="AA119" s="20"/>
      <c r="AB119" s="267"/>
      <c r="AC119" s="269"/>
      <c r="AD119" s="300"/>
      <c r="AE119" s="269"/>
      <c r="AF119" s="269"/>
      <c r="AG119" s="269"/>
      <c r="AH119" s="269"/>
      <c r="AI119" s="36"/>
      <c r="AJ119" s="36"/>
      <c r="AK119" s="20"/>
      <c r="AL119" s="20"/>
      <c r="AM119" s="20"/>
      <c r="AN119" s="20"/>
      <c r="AO119" s="20"/>
      <c r="AP119" s="20"/>
      <c r="AQ119" s="20"/>
      <c r="AR119" s="20"/>
      <c r="AS119" s="20"/>
      <c r="AT119" s="20"/>
      <c r="AU119" s="20"/>
      <c r="AV119" s="20"/>
      <c r="AW119" s="20"/>
      <c r="AX119" s="20"/>
      <c r="AY119" s="20"/>
      <c r="AZ119" s="20"/>
      <c r="BA119" s="20"/>
      <c r="BB119" s="20"/>
    </row>
    <row r="120" spans="1:54" ht="11.25">
      <c r="A120" s="20"/>
      <c r="B120" s="20"/>
      <c r="C120" s="22">
        <v>22</v>
      </c>
      <c r="D120" s="629"/>
      <c r="E120" s="583"/>
      <c r="F120" s="583"/>
      <c r="G120" s="583"/>
      <c r="H120" s="583"/>
      <c r="I120" s="583"/>
      <c r="J120" s="583"/>
      <c r="K120" s="583"/>
      <c r="L120" s="583"/>
      <c r="M120" s="583"/>
      <c r="N120" s="583"/>
      <c r="O120" s="583"/>
      <c r="P120" s="583"/>
      <c r="Q120" s="583"/>
      <c r="R120" s="583"/>
      <c r="S120" s="583"/>
      <c r="T120" s="583"/>
      <c r="U120" s="584"/>
      <c r="V120" s="20"/>
      <c r="W120" s="28"/>
      <c r="X120" s="20"/>
      <c r="Y120" s="20"/>
      <c r="Z120" s="20"/>
      <c r="AA120" s="20"/>
      <c r="AB120" s="267"/>
      <c r="AC120" s="269"/>
      <c r="AD120" s="300"/>
      <c r="AE120" s="269"/>
      <c r="AF120" s="269"/>
      <c r="AG120" s="269"/>
      <c r="AH120" s="269"/>
      <c r="AI120" s="36"/>
      <c r="AJ120" s="36"/>
      <c r="AK120" s="20"/>
      <c r="AL120" s="20"/>
      <c r="AM120" s="20"/>
      <c r="AN120" s="20"/>
      <c r="AO120" s="20"/>
      <c r="AP120" s="20"/>
      <c r="AQ120" s="20"/>
      <c r="AR120" s="20"/>
      <c r="AS120" s="20"/>
      <c r="AT120" s="20"/>
      <c r="AU120" s="20"/>
      <c r="AV120" s="20"/>
      <c r="AW120" s="20"/>
      <c r="AX120" s="20"/>
      <c r="AY120" s="20"/>
      <c r="AZ120" s="20"/>
      <c r="BA120" s="20"/>
      <c r="BB120" s="20"/>
    </row>
    <row r="121" spans="1:54" ht="11.25">
      <c r="A121" s="20"/>
      <c r="B121" s="20"/>
      <c r="C121" s="22">
        <v>23</v>
      </c>
      <c r="D121" s="629"/>
      <c r="E121" s="583"/>
      <c r="F121" s="583"/>
      <c r="G121" s="583"/>
      <c r="H121" s="583"/>
      <c r="I121" s="583"/>
      <c r="J121" s="583"/>
      <c r="K121" s="583"/>
      <c r="L121" s="583"/>
      <c r="M121" s="583"/>
      <c r="N121" s="583"/>
      <c r="O121" s="583"/>
      <c r="P121" s="583"/>
      <c r="Q121" s="583"/>
      <c r="R121" s="583"/>
      <c r="S121" s="583"/>
      <c r="T121" s="583"/>
      <c r="U121" s="584"/>
      <c r="V121" s="20"/>
      <c r="W121" s="28"/>
      <c r="X121" s="20"/>
      <c r="Y121" s="20"/>
      <c r="Z121" s="20"/>
      <c r="AA121" s="20"/>
      <c r="AB121" s="267"/>
      <c r="AC121" s="269"/>
      <c r="AD121" s="300"/>
      <c r="AE121" s="269"/>
      <c r="AF121" s="269"/>
      <c r="AG121" s="269"/>
      <c r="AH121" s="269"/>
      <c r="AI121" s="36"/>
      <c r="AJ121" s="36"/>
      <c r="AK121" s="20"/>
      <c r="AL121" s="20"/>
      <c r="AM121" s="20"/>
      <c r="AN121" s="20"/>
      <c r="AO121" s="20"/>
      <c r="AP121" s="20"/>
      <c r="AQ121" s="20"/>
      <c r="AR121" s="20"/>
      <c r="AS121" s="20"/>
      <c r="AT121" s="20"/>
      <c r="AU121" s="20"/>
      <c r="AV121" s="20"/>
      <c r="AW121" s="20"/>
      <c r="AX121" s="20"/>
      <c r="AY121" s="20"/>
      <c r="AZ121" s="20"/>
      <c r="BA121" s="20"/>
      <c r="BB121" s="20"/>
    </row>
    <row r="122" spans="1:54" ht="11.25">
      <c r="A122" s="20"/>
      <c r="B122" s="20"/>
      <c r="C122" s="22">
        <v>24</v>
      </c>
      <c r="D122" s="629"/>
      <c r="E122" s="583"/>
      <c r="F122" s="583"/>
      <c r="G122" s="583"/>
      <c r="H122" s="583"/>
      <c r="I122" s="583"/>
      <c r="J122" s="583"/>
      <c r="K122" s="583"/>
      <c r="L122" s="583"/>
      <c r="M122" s="583"/>
      <c r="N122" s="583"/>
      <c r="O122" s="583"/>
      <c r="P122" s="583"/>
      <c r="Q122" s="583"/>
      <c r="R122" s="583"/>
      <c r="S122" s="583"/>
      <c r="T122" s="583"/>
      <c r="U122" s="584"/>
      <c r="V122" s="20"/>
      <c r="W122" s="28"/>
      <c r="X122" s="20"/>
      <c r="Y122" s="20"/>
      <c r="Z122" s="20"/>
      <c r="AA122" s="20"/>
      <c r="AB122" s="267"/>
      <c r="AC122" s="269"/>
      <c r="AD122" s="300"/>
      <c r="AE122" s="269"/>
      <c r="AF122" s="269"/>
      <c r="AG122" s="269"/>
      <c r="AH122" s="269"/>
      <c r="AI122" s="36"/>
      <c r="AJ122" s="36"/>
      <c r="AK122" s="20"/>
      <c r="AL122" s="20"/>
      <c r="AM122" s="20"/>
      <c r="AN122" s="20"/>
      <c r="AO122" s="20"/>
      <c r="AP122" s="20"/>
      <c r="AQ122" s="20"/>
      <c r="AR122" s="20"/>
      <c r="AS122" s="20"/>
      <c r="AT122" s="20"/>
      <c r="AU122" s="20"/>
      <c r="AV122" s="20"/>
      <c r="AW122" s="20"/>
      <c r="AX122" s="20"/>
      <c r="AY122" s="20"/>
      <c r="AZ122" s="20"/>
      <c r="BA122" s="20"/>
      <c r="BB122" s="20"/>
    </row>
    <row r="123" spans="1:54" ht="11.25">
      <c r="A123" s="20"/>
      <c r="B123" s="20"/>
      <c r="C123" s="22">
        <v>25</v>
      </c>
      <c r="D123" s="629"/>
      <c r="E123" s="583"/>
      <c r="F123" s="583"/>
      <c r="G123" s="583"/>
      <c r="H123" s="583"/>
      <c r="I123" s="583"/>
      <c r="J123" s="583"/>
      <c r="K123" s="583"/>
      <c r="L123" s="583"/>
      <c r="M123" s="583"/>
      <c r="N123" s="583"/>
      <c r="O123" s="583"/>
      <c r="P123" s="583"/>
      <c r="Q123" s="583"/>
      <c r="R123" s="583"/>
      <c r="S123" s="583"/>
      <c r="T123" s="583"/>
      <c r="U123" s="584"/>
      <c r="V123" s="20"/>
      <c r="W123" s="28"/>
      <c r="X123" s="20"/>
      <c r="Y123" s="20"/>
      <c r="Z123" s="20"/>
      <c r="AA123" s="20"/>
      <c r="AB123" s="267"/>
      <c r="AC123" s="269"/>
      <c r="AD123" s="300"/>
      <c r="AE123" s="269"/>
      <c r="AF123" s="269"/>
      <c r="AG123" s="269"/>
      <c r="AH123" s="269"/>
      <c r="AI123" s="36"/>
      <c r="AJ123" s="36"/>
      <c r="AK123" s="20"/>
      <c r="AL123" s="20"/>
      <c r="AM123" s="20"/>
      <c r="AN123" s="20"/>
      <c r="AO123" s="20"/>
      <c r="AP123" s="20"/>
      <c r="AQ123" s="20"/>
      <c r="AR123" s="20"/>
      <c r="AS123" s="20"/>
      <c r="AT123" s="20"/>
      <c r="AU123" s="20"/>
      <c r="AV123" s="20"/>
      <c r="AW123" s="20"/>
      <c r="AX123" s="20"/>
      <c r="AY123" s="20"/>
      <c r="AZ123" s="20"/>
      <c r="BA123" s="20"/>
      <c r="BB123" s="20"/>
    </row>
    <row r="124" spans="1:54" ht="11.25">
      <c r="A124" s="20"/>
      <c r="B124" s="20"/>
      <c r="C124" s="22">
        <v>26</v>
      </c>
      <c r="D124" s="629"/>
      <c r="E124" s="583"/>
      <c r="F124" s="583"/>
      <c r="G124" s="583"/>
      <c r="H124" s="583"/>
      <c r="I124" s="583"/>
      <c r="J124" s="583"/>
      <c r="K124" s="583"/>
      <c r="L124" s="583"/>
      <c r="M124" s="583"/>
      <c r="N124" s="583"/>
      <c r="O124" s="583"/>
      <c r="P124" s="583"/>
      <c r="Q124" s="583"/>
      <c r="R124" s="583"/>
      <c r="S124" s="583"/>
      <c r="T124" s="583"/>
      <c r="U124" s="584"/>
      <c r="V124" s="20"/>
      <c r="W124" s="28"/>
      <c r="X124" s="20"/>
      <c r="Y124" s="20"/>
      <c r="Z124" s="20"/>
      <c r="AA124" s="20"/>
      <c r="AB124" s="267"/>
      <c r="AC124" s="269"/>
      <c r="AD124" s="300"/>
      <c r="AE124" s="269"/>
      <c r="AF124" s="269"/>
      <c r="AG124" s="269"/>
      <c r="AH124" s="269"/>
      <c r="AI124" s="36"/>
      <c r="AJ124" s="36"/>
      <c r="AK124" s="20"/>
      <c r="AL124" s="20"/>
      <c r="AM124" s="20"/>
      <c r="AN124" s="20"/>
      <c r="AO124" s="20"/>
      <c r="AP124" s="20"/>
      <c r="AQ124" s="20"/>
      <c r="AR124" s="20"/>
      <c r="AS124" s="20"/>
      <c r="AT124" s="20"/>
      <c r="AU124" s="20"/>
      <c r="AV124" s="20"/>
      <c r="AW124" s="20"/>
      <c r="AX124" s="20"/>
      <c r="AY124" s="20"/>
      <c r="AZ124" s="20"/>
      <c r="BA124" s="20"/>
      <c r="BB124" s="20"/>
    </row>
    <row r="125" spans="1:54" ht="11.25">
      <c r="A125" s="20"/>
      <c r="B125" s="20"/>
      <c r="C125" s="22">
        <v>27</v>
      </c>
      <c r="D125" s="629"/>
      <c r="E125" s="583"/>
      <c r="F125" s="583"/>
      <c r="G125" s="583"/>
      <c r="H125" s="583"/>
      <c r="I125" s="583"/>
      <c r="J125" s="583"/>
      <c r="K125" s="583"/>
      <c r="L125" s="583"/>
      <c r="M125" s="583"/>
      <c r="N125" s="583"/>
      <c r="O125" s="583"/>
      <c r="P125" s="583"/>
      <c r="Q125" s="583"/>
      <c r="R125" s="583"/>
      <c r="S125" s="583"/>
      <c r="T125" s="583"/>
      <c r="U125" s="584"/>
      <c r="V125" s="20"/>
      <c r="W125" s="28"/>
      <c r="X125" s="20"/>
      <c r="Y125" s="20"/>
      <c r="Z125" s="20"/>
      <c r="AA125" s="20"/>
      <c r="AB125" s="267"/>
      <c r="AC125" s="269"/>
      <c r="AD125" s="300"/>
      <c r="AE125" s="269"/>
      <c r="AF125" s="269"/>
      <c r="AG125" s="269"/>
      <c r="AH125" s="269"/>
      <c r="AI125" s="36"/>
      <c r="AJ125" s="36"/>
      <c r="AK125" s="20"/>
      <c r="AL125" s="20"/>
      <c r="AM125" s="20"/>
      <c r="AN125" s="20"/>
      <c r="AO125" s="20"/>
      <c r="AP125" s="20"/>
      <c r="AQ125" s="20"/>
      <c r="AR125" s="20"/>
      <c r="AS125" s="20"/>
      <c r="AT125" s="20"/>
      <c r="AU125" s="20"/>
      <c r="AV125" s="20"/>
      <c r="AW125" s="20"/>
      <c r="AX125" s="20"/>
      <c r="AY125" s="20"/>
      <c r="AZ125" s="20"/>
      <c r="BA125" s="20"/>
      <c r="BB125" s="20"/>
    </row>
    <row r="126" spans="1:54" ht="11.25">
      <c r="A126" s="20"/>
      <c r="B126" s="20"/>
      <c r="C126" s="22">
        <v>28</v>
      </c>
      <c r="D126" s="629"/>
      <c r="E126" s="583"/>
      <c r="F126" s="583"/>
      <c r="G126" s="583"/>
      <c r="H126" s="583"/>
      <c r="I126" s="583"/>
      <c r="J126" s="583"/>
      <c r="K126" s="583"/>
      <c r="L126" s="583"/>
      <c r="M126" s="583"/>
      <c r="N126" s="583"/>
      <c r="O126" s="583"/>
      <c r="P126" s="583"/>
      <c r="Q126" s="583"/>
      <c r="R126" s="583"/>
      <c r="S126" s="583"/>
      <c r="T126" s="583"/>
      <c r="U126" s="584"/>
      <c r="V126" s="20"/>
      <c r="W126" s="28"/>
      <c r="X126" s="20"/>
      <c r="Y126" s="20"/>
      <c r="Z126" s="20"/>
      <c r="AA126" s="20"/>
      <c r="AB126" s="267"/>
      <c r="AC126" s="269"/>
      <c r="AD126" s="300"/>
      <c r="AE126" s="269"/>
      <c r="AF126" s="269"/>
      <c r="AG126" s="269"/>
      <c r="AH126" s="269"/>
      <c r="AI126" s="36"/>
      <c r="AJ126" s="36"/>
      <c r="AK126" s="20"/>
      <c r="AL126" s="20"/>
      <c r="AM126" s="20"/>
      <c r="AN126" s="20"/>
      <c r="AO126" s="20"/>
      <c r="AP126" s="20"/>
      <c r="AQ126" s="20"/>
      <c r="AR126" s="20"/>
      <c r="AS126" s="20"/>
      <c r="AT126" s="20"/>
      <c r="AU126" s="20"/>
      <c r="AV126" s="20"/>
      <c r="AW126" s="20"/>
      <c r="AX126" s="20"/>
      <c r="AY126" s="20"/>
      <c r="AZ126" s="20"/>
      <c r="BA126" s="20"/>
      <c r="BB126" s="20"/>
    </row>
    <row r="127" spans="1:54" ht="11.25">
      <c r="A127" s="20"/>
      <c r="B127" s="20"/>
      <c r="C127" s="22">
        <v>29</v>
      </c>
      <c r="D127" s="629"/>
      <c r="E127" s="583"/>
      <c r="F127" s="583"/>
      <c r="G127" s="583"/>
      <c r="H127" s="583"/>
      <c r="I127" s="583"/>
      <c r="J127" s="583"/>
      <c r="K127" s="583"/>
      <c r="L127" s="583"/>
      <c r="M127" s="583"/>
      <c r="N127" s="583"/>
      <c r="O127" s="583"/>
      <c r="P127" s="583"/>
      <c r="Q127" s="583"/>
      <c r="R127" s="583"/>
      <c r="S127" s="583"/>
      <c r="T127" s="583"/>
      <c r="U127" s="584"/>
      <c r="V127" s="20"/>
      <c r="W127" s="28"/>
      <c r="X127" s="20"/>
      <c r="Y127" s="20"/>
      <c r="Z127" s="20"/>
      <c r="AA127" s="20"/>
      <c r="AB127" s="267"/>
      <c r="AC127" s="269"/>
      <c r="AD127" s="300"/>
      <c r="AE127" s="269"/>
      <c r="AF127" s="269"/>
      <c r="AG127" s="269"/>
      <c r="AH127" s="269"/>
      <c r="AI127" s="36"/>
      <c r="AJ127" s="36"/>
      <c r="AK127" s="20"/>
      <c r="AL127" s="20"/>
      <c r="AM127" s="20"/>
      <c r="AN127" s="20"/>
      <c r="AO127" s="20"/>
      <c r="AP127" s="20"/>
      <c r="AQ127" s="20"/>
      <c r="AR127" s="20"/>
      <c r="AS127" s="20"/>
      <c r="AT127" s="20"/>
      <c r="AU127" s="20"/>
      <c r="AV127" s="20"/>
      <c r="AW127" s="20"/>
      <c r="AX127" s="20"/>
      <c r="AY127" s="20"/>
      <c r="AZ127" s="20"/>
      <c r="BA127" s="20"/>
      <c r="BB127" s="20"/>
    </row>
    <row r="128" spans="1:54" ht="11.25">
      <c r="A128" s="20"/>
      <c r="B128" s="20"/>
      <c r="C128" s="22">
        <v>30</v>
      </c>
      <c r="D128" s="628"/>
      <c r="E128" s="586"/>
      <c r="F128" s="586"/>
      <c r="G128" s="586"/>
      <c r="H128" s="586"/>
      <c r="I128" s="586"/>
      <c r="J128" s="586"/>
      <c r="K128" s="586"/>
      <c r="L128" s="586"/>
      <c r="M128" s="586"/>
      <c r="N128" s="586"/>
      <c r="O128" s="586"/>
      <c r="P128" s="586"/>
      <c r="Q128" s="586"/>
      <c r="R128" s="586"/>
      <c r="S128" s="586"/>
      <c r="T128" s="586"/>
      <c r="U128" s="587"/>
      <c r="V128" s="20"/>
      <c r="W128" s="28"/>
      <c r="X128" s="20"/>
      <c r="Y128" s="20"/>
      <c r="Z128" s="20"/>
      <c r="AA128" s="20"/>
      <c r="AB128" s="267"/>
      <c r="AC128" s="269"/>
      <c r="AD128" s="300"/>
      <c r="AE128" s="269"/>
      <c r="AF128" s="269"/>
      <c r="AG128" s="269"/>
      <c r="AH128" s="269"/>
      <c r="AI128" s="36"/>
      <c r="AJ128" s="36"/>
      <c r="AK128" s="20"/>
      <c r="AL128" s="20"/>
      <c r="AM128" s="20"/>
      <c r="AN128" s="20"/>
      <c r="AO128" s="20"/>
      <c r="AP128" s="20"/>
      <c r="AQ128" s="20"/>
      <c r="AR128" s="20"/>
      <c r="AS128" s="20"/>
      <c r="AT128" s="20"/>
      <c r="AU128" s="20"/>
      <c r="AV128" s="20"/>
      <c r="AW128" s="20"/>
      <c r="AX128" s="20"/>
      <c r="AY128" s="20"/>
      <c r="AZ128" s="20"/>
      <c r="BA128" s="20"/>
      <c r="BB128" s="20"/>
    </row>
    <row r="129" spans="1:54" ht="11.25">
      <c r="A129" s="20"/>
      <c r="B129" s="20"/>
      <c r="C129" s="20"/>
      <c r="D129" s="627"/>
      <c r="E129" s="627"/>
      <c r="F129" s="627"/>
      <c r="G129" s="627"/>
      <c r="H129" s="627"/>
      <c r="I129" s="627"/>
      <c r="J129" s="627"/>
      <c r="K129" s="627"/>
      <c r="L129" s="627"/>
      <c r="M129" s="627"/>
      <c r="N129" s="627"/>
      <c r="O129" s="627"/>
      <c r="P129" s="627"/>
      <c r="Q129" s="627"/>
      <c r="R129" s="627"/>
      <c r="S129" s="627"/>
      <c r="T129" s="627"/>
      <c r="U129" s="627"/>
      <c r="V129" s="20"/>
      <c r="W129" s="28"/>
      <c r="X129" s="20"/>
      <c r="Y129" s="20"/>
      <c r="Z129" s="20"/>
      <c r="AA129" s="20"/>
      <c r="AB129" s="267"/>
      <c r="AC129" s="269"/>
      <c r="AD129" s="300"/>
      <c r="AE129" s="269"/>
      <c r="AF129" s="269"/>
      <c r="AG129" s="269"/>
      <c r="AH129" s="269"/>
      <c r="AI129" s="36"/>
      <c r="AJ129" s="36"/>
      <c r="AK129" s="20"/>
      <c r="AL129" s="20"/>
      <c r="AM129" s="20"/>
      <c r="AN129" s="20"/>
      <c r="AO129" s="20"/>
      <c r="AP129" s="20"/>
      <c r="AQ129" s="20"/>
      <c r="AR129" s="20"/>
      <c r="AS129" s="20"/>
      <c r="AT129" s="20"/>
      <c r="AU129" s="20"/>
      <c r="AV129" s="20"/>
      <c r="AW129" s="20"/>
      <c r="AX129" s="20"/>
      <c r="AY129" s="20"/>
      <c r="AZ129" s="20"/>
      <c r="BA129" s="20"/>
      <c r="BB129" s="20"/>
    </row>
    <row r="130" spans="1:54" ht="11.25">
      <c r="A130" s="624" t="s">
        <v>162</v>
      </c>
      <c r="B130" s="624"/>
      <c r="C130" s="624"/>
      <c r="D130" s="26"/>
      <c r="E130" s="26"/>
      <c r="F130" s="26"/>
      <c r="G130" s="26"/>
      <c r="H130" s="26"/>
      <c r="I130" s="26"/>
      <c r="J130" s="26"/>
      <c r="K130" s="26"/>
      <c r="L130" s="26"/>
      <c r="M130" s="26"/>
      <c r="N130" s="26"/>
      <c r="O130" s="26"/>
      <c r="P130" s="26"/>
      <c r="Q130" s="26"/>
      <c r="R130" s="93"/>
      <c r="S130" s="27"/>
      <c r="T130" s="94"/>
      <c r="U130" s="95"/>
      <c r="V130" s="95"/>
      <c r="W130" s="288"/>
      <c r="X130" s="20"/>
      <c r="Y130" s="20"/>
      <c r="Z130" s="20"/>
      <c r="AA130" s="20"/>
      <c r="AB130" s="267"/>
      <c r="AC130" s="269"/>
      <c r="AD130" s="300"/>
      <c r="AE130" s="269"/>
      <c r="AF130" s="269"/>
      <c r="AG130" s="269"/>
      <c r="AH130" s="269"/>
      <c r="AI130" s="36"/>
      <c r="AJ130" s="36"/>
      <c r="AK130" s="20"/>
      <c r="AL130" s="20"/>
      <c r="AM130" s="20"/>
      <c r="AN130" s="20"/>
      <c r="AO130" s="20"/>
      <c r="AP130" s="20"/>
      <c r="AQ130" s="20"/>
      <c r="AR130" s="20"/>
      <c r="AS130" s="20"/>
      <c r="AT130" s="20"/>
      <c r="AU130" s="20"/>
      <c r="AV130" s="20"/>
      <c r="AW130" s="20"/>
      <c r="AX130" s="20"/>
      <c r="AY130" s="20"/>
      <c r="AZ130" s="20"/>
      <c r="BA130" s="20"/>
      <c r="BB130" s="20"/>
    </row>
    <row r="131" spans="1:54" ht="11.25">
      <c r="A131" s="41"/>
      <c r="B131" s="41"/>
      <c r="C131" s="41"/>
      <c r="D131" s="41"/>
      <c r="E131" s="41"/>
      <c r="F131" s="41"/>
      <c r="G131" s="41"/>
      <c r="H131" s="41"/>
      <c r="I131" s="41"/>
      <c r="J131" s="41"/>
      <c r="K131" s="41"/>
      <c r="L131" s="41"/>
      <c r="M131" s="41"/>
      <c r="N131" s="41"/>
      <c r="O131" s="41"/>
      <c r="P131" s="41"/>
      <c r="Q131" s="41"/>
      <c r="R131" s="22"/>
      <c r="S131" s="22"/>
      <c r="T131" s="22"/>
      <c r="U131" s="22"/>
      <c r="V131" s="22"/>
      <c r="W131" s="41"/>
      <c r="X131" s="20"/>
      <c r="Y131" s="20"/>
      <c r="Z131" s="20"/>
      <c r="AA131" s="20"/>
      <c r="AB131" s="267"/>
      <c r="AC131" s="269"/>
      <c r="AD131" s="300"/>
      <c r="AE131" s="269"/>
      <c r="AF131" s="269"/>
      <c r="AG131" s="269"/>
      <c r="AH131" s="269"/>
      <c r="AI131" s="36"/>
      <c r="AJ131" s="36"/>
      <c r="AK131" s="20"/>
      <c r="AL131" s="20"/>
      <c r="AM131" s="20"/>
      <c r="AN131" s="20"/>
      <c r="AO131" s="20"/>
      <c r="AP131" s="20"/>
      <c r="AQ131" s="20"/>
      <c r="AR131" s="20"/>
      <c r="AS131" s="20"/>
      <c r="AT131" s="20"/>
      <c r="AU131" s="20"/>
      <c r="AV131" s="20"/>
      <c r="AW131" s="20"/>
      <c r="AX131" s="20"/>
      <c r="AY131" s="20"/>
      <c r="AZ131" s="20"/>
      <c r="BA131" s="20"/>
      <c r="BB131" s="20"/>
    </row>
    <row r="132" spans="1:54" ht="11.25">
      <c r="A132" s="19" t="s">
        <v>168</v>
      </c>
      <c r="B132" s="41"/>
      <c r="C132" s="41"/>
      <c r="D132" s="313" t="s">
        <v>172</v>
      </c>
      <c r="E132" s="327" t="s">
        <v>171</v>
      </c>
      <c r="F132" s="313" t="s">
        <v>153</v>
      </c>
      <c r="G132" s="319" t="s">
        <v>183</v>
      </c>
      <c r="H132" s="51" t="s">
        <v>173</v>
      </c>
      <c r="I132" s="41"/>
      <c r="J132" s="319" t="s">
        <v>174</v>
      </c>
      <c r="K132" s="319" t="s">
        <v>175</v>
      </c>
      <c r="L132" s="313" t="s">
        <v>180</v>
      </c>
      <c r="M132" s="313" t="s">
        <v>176</v>
      </c>
      <c r="N132" s="41"/>
      <c r="O132" s="313" t="s">
        <v>182</v>
      </c>
      <c r="P132" s="22"/>
      <c r="Q132" s="313" t="s">
        <v>181</v>
      </c>
      <c r="R132" s="41"/>
      <c r="S132" s="22"/>
      <c r="T132" s="22"/>
      <c r="U132" s="156"/>
      <c r="V132" s="22"/>
      <c r="W132" s="41"/>
      <c r="X132" s="20"/>
      <c r="Y132" s="20"/>
      <c r="Z132" s="20"/>
      <c r="AA132" s="20"/>
      <c r="AB132" s="267"/>
      <c r="AC132" s="269"/>
      <c r="AD132" s="300"/>
      <c r="AE132" s="269"/>
      <c r="AF132" s="269"/>
      <c r="AG132" s="269"/>
      <c r="AH132" s="269"/>
      <c r="AI132" s="36"/>
      <c r="AJ132" s="36"/>
      <c r="AK132" s="20"/>
      <c r="AL132" s="20"/>
      <c r="AM132" s="20"/>
      <c r="AN132" s="20"/>
      <c r="AO132" s="20"/>
      <c r="AP132" s="20"/>
      <c r="AQ132" s="20"/>
      <c r="AR132" s="20"/>
      <c r="AS132" s="20"/>
      <c r="AT132" s="20"/>
      <c r="AU132" s="20"/>
      <c r="AV132" s="20"/>
      <c r="AW132" s="20"/>
      <c r="AX132" s="20"/>
      <c r="AY132" s="20"/>
      <c r="AZ132" s="20"/>
      <c r="BA132" s="20"/>
      <c r="BB132" s="20"/>
    </row>
    <row r="133" spans="1:54" ht="11.25">
      <c r="A133" s="41" t="str">
        <f>A31</f>
        <v>NPK 14-3-15</v>
      </c>
      <c r="B133" s="41"/>
      <c r="C133" s="41"/>
      <c r="D133" s="81">
        <f>V31</f>
        <v>0</v>
      </c>
      <c r="E133" s="314">
        <f>AF3</f>
        <v>3.62</v>
      </c>
      <c r="F133" s="314">
        <f aca="true" t="shared" si="77" ref="F133:F144">D133*E133</f>
        <v>0</v>
      </c>
      <c r="G133" s="340">
        <f>IF(F133=0,0,F133/(D133*IF(AD3=0,0,VALUE(LEFT(AD3,2)))/100))</f>
        <v>0</v>
      </c>
      <c r="H133" s="41" t="str">
        <f aca="true" t="shared" si="78" ref="H133:H139">AG3</f>
        <v>Bred-spred</v>
      </c>
      <c r="I133" s="41"/>
      <c r="J133" s="370"/>
      <c r="K133" s="159"/>
      <c r="L133" s="314">
        <f aca="true" t="shared" si="79" ref="L133:L139">J133*K133</f>
        <v>0</v>
      </c>
      <c r="M133" s="314">
        <f aca="true" t="shared" si="80" ref="M133:M144">BB3</f>
        <v>0</v>
      </c>
      <c r="N133" s="41"/>
      <c r="O133" s="81">
        <f>L133*M133</f>
        <v>0</v>
      </c>
      <c r="P133" s="22"/>
      <c r="Q133" s="81">
        <f>V16</f>
        <v>0</v>
      </c>
      <c r="R133" s="41"/>
      <c r="S133" s="22"/>
      <c r="T133" s="22"/>
      <c r="U133" s="22"/>
      <c r="V133" s="22"/>
      <c r="W133" s="41"/>
      <c r="X133" s="22"/>
      <c r="Y133" s="22"/>
      <c r="Z133" s="20"/>
      <c r="AA133" s="20"/>
      <c r="AB133" s="267"/>
      <c r="AC133" s="269"/>
      <c r="AD133" s="300"/>
      <c r="AE133" s="269"/>
      <c r="AF133" s="269"/>
      <c r="AG133" s="269"/>
      <c r="AH133" s="269"/>
      <c r="AI133" s="36"/>
      <c r="AJ133" s="36"/>
      <c r="AK133" s="20"/>
      <c r="AL133" s="20"/>
      <c r="AM133" s="20"/>
      <c r="AN133" s="20"/>
      <c r="AO133" s="20"/>
      <c r="AP133" s="20"/>
      <c r="AQ133" s="20"/>
      <c r="AR133" s="20"/>
      <c r="AS133" s="20"/>
      <c r="AT133" s="20"/>
      <c r="AU133" s="20"/>
      <c r="AV133" s="20"/>
      <c r="AW133" s="20"/>
      <c r="AX133" s="20"/>
      <c r="AY133" s="20"/>
      <c r="AZ133" s="20"/>
      <c r="BA133" s="20"/>
      <c r="BB133" s="20"/>
    </row>
    <row r="134" spans="1:54" ht="11.25">
      <c r="A134" s="41" t="str">
        <f aca="true" t="shared" si="81" ref="A134:A144">A32</f>
        <v>NPK 21-3-10</v>
      </c>
      <c r="B134" s="41"/>
      <c r="C134" s="41"/>
      <c r="D134" s="81">
        <f aca="true" t="shared" si="82" ref="D134:D144">V32</f>
        <v>0</v>
      </c>
      <c r="E134" s="314">
        <f aca="true" t="shared" si="83" ref="E134:E144">AF4</f>
        <v>3.31</v>
      </c>
      <c r="F134" s="314">
        <f t="shared" si="77"/>
        <v>0</v>
      </c>
      <c r="G134" s="340">
        <f aca="true" t="shared" si="84" ref="G134:G144">IF(F134=0,0,F134/(D134*IF(AD4=0,0,VALUE(LEFT(AD4,2)))/100))</f>
        <v>0</v>
      </c>
      <c r="H134" s="41" t="str">
        <f t="shared" si="78"/>
        <v>Flydende</v>
      </c>
      <c r="I134" s="41"/>
      <c r="J134" s="371"/>
      <c r="K134" s="160"/>
      <c r="L134" s="314">
        <f t="shared" si="79"/>
        <v>0</v>
      </c>
      <c r="M134" s="314">
        <f t="shared" si="80"/>
        <v>0</v>
      </c>
      <c r="N134" s="41"/>
      <c r="O134" s="81">
        <f aca="true" t="shared" si="85" ref="O134:O144">L134*M134</f>
        <v>0</v>
      </c>
      <c r="P134" s="22"/>
      <c r="Q134" s="81">
        <f>V18+V20</f>
        <v>0</v>
      </c>
      <c r="R134" s="41"/>
      <c r="S134" s="22"/>
      <c r="T134" s="22"/>
      <c r="U134" s="22"/>
      <c r="V134" s="22"/>
      <c r="W134" s="41"/>
      <c r="X134" s="22"/>
      <c r="Y134" s="22"/>
      <c r="Z134" s="20"/>
      <c r="AA134" s="20"/>
      <c r="AB134" s="267"/>
      <c r="AC134" s="269"/>
      <c r="AD134" s="300"/>
      <c r="AE134" s="269"/>
      <c r="AF134" s="269"/>
      <c r="AG134" s="269"/>
      <c r="AH134" s="269"/>
      <c r="AI134" s="36"/>
      <c r="AJ134" s="36"/>
      <c r="AK134" s="20"/>
      <c r="AL134" s="20"/>
      <c r="AM134" s="20"/>
      <c r="AN134" s="20"/>
      <c r="AO134" s="20"/>
      <c r="AP134" s="20"/>
      <c r="AQ134" s="20"/>
      <c r="AR134" s="20"/>
      <c r="AS134" s="20"/>
      <c r="AT134" s="20"/>
      <c r="AU134" s="20"/>
      <c r="AV134" s="20"/>
      <c r="AW134" s="20"/>
      <c r="AX134" s="20"/>
      <c r="AY134" s="20"/>
      <c r="AZ134" s="20"/>
      <c r="BA134" s="20"/>
      <c r="BB134" s="20"/>
    </row>
    <row r="135" spans="1:54" ht="11.25">
      <c r="A135" s="41" t="str">
        <f t="shared" si="81"/>
        <v>NPK 13-3-16</v>
      </c>
      <c r="B135" s="41"/>
      <c r="C135" s="41"/>
      <c r="D135" s="81">
        <f t="shared" si="82"/>
        <v>0</v>
      </c>
      <c r="E135" s="314">
        <f t="shared" si="83"/>
        <v>3.67</v>
      </c>
      <c r="F135" s="314">
        <f t="shared" si="77"/>
        <v>0</v>
      </c>
      <c r="G135" s="340">
        <f t="shared" si="84"/>
        <v>0</v>
      </c>
      <c r="H135" s="41" t="str">
        <f t="shared" si="78"/>
        <v>Række</v>
      </c>
      <c r="I135" s="41"/>
      <c r="J135" s="371"/>
      <c r="K135" s="160"/>
      <c r="L135" s="314">
        <f t="shared" si="79"/>
        <v>0</v>
      </c>
      <c r="M135" s="314">
        <f t="shared" si="80"/>
        <v>0</v>
      </c>
      <c r="N135" s="41"/>
      <c r="O135" s="81">
        <f t="shared" si="85"/>
        <v>0</v>
      </c>
      <c r="P135" s="22"/>
      <c r="Q135" s="81">
        <f>V22</f>
        <v>0</v>
      </c>
      <c r="R135" s="41"/>
      <c r="S135" s="22"/>
      <c r="T135" s="22"/>
      <c r="U135" s="22"/>
      <c r="V135" s="22"/>
      <c r="W135" s="41"/>
      <c r="X135" s="22"/>
      <c r="Y135" s="22"/>
      <c r="Z135" s="20"/>
      <c r="AA135" s="20"/>
      <c r="AB135" s="267"/>
      <c r="AC135" s="269"/>
      <c r="AD135" s="300"/>
      <c r="AE135" s="269"/>
      <c r="AF135" s="269"/>
      <c r="AG135" s="269"/>
      <c r="AH135" s="269"/>
      <c r="AI135" s="36"/>
      <c r="AJ135" s="36"/>
      <c r="AK135" s="20"/>
      <c r="AL135" s="20"/>
      <c r="AM135" s="20"/>
      <c r="AN135" s="20"/>
      <c r="AO135" s="20"/>
      <c r="AP135" s="20"/>
      <c r="AQ135" s="20"/>
      <c r="AR135" s="20"/>
      <c r="AS135" s="20"/>
      <c r="AT135" s="20"/>
      <c r="AU135" s="20"/>
      <c r="AV135" s="20"/>
      <c r="AW135" s="20"/>
      <c r="AX135" s="20"/>
      <c r="AY135" s="20"/>
      <c r="AZ135" s="20"/>
      <c r="BA135" s="20"/>
      <c r="BB135" s="20"/>
    </row>
    <row r="136" spans="1:54" ht="11.25">
      <c r="A136" s="41" t="str">
        <f t="shared" si="81"/>
        <v>Triwi 15-4-13</v>
      </c>
      <c r="B136" s="41"/>
      <c r="C136" s="41"/>
      <c r="D136" s="81">
        <f t="shared" si="82"/>
        <v>0</v>
      </c>
      <c r="E136" s="314">
        <f t="shared" si="83"/>
        <v>3.8</v>
      </c>
      <c r="F136" s="314">
        <f t="shared" si="77"/>
        <v>0</v>
      </c>
      <c r="G136" s="340">
        <f t="shared" si="84"/>
        <v>0</v>
      </c>
      <c r="H136" s="41" t="str">
        <f t="shared" si="78"/>
        <v>Punkt</v>
      </c>
      <c r="I136" s="41"/>
      <c r="J136" s="371"/>
      <c r="K136" s="160"/>
      <c r="L136" s="314">
        <f t="shared" si="79"/>
        <v>0</v>
      </c>
      <c r="M136" s="314">
        <f t="shared" si="80"/>
        <v>0</v>
      </c>
      <c r="N136" s="41"/>
      <c r="O136" s="81">
        <f t="shared" si="85"/>
        <v>0</v>
      </c>
      <c r="P136" s="22"/>
      <c r="Q136" s="81">
        <f>V24</f>
        <v>0</v>
      </c>
      <c r="R136" s="41"/>
      <c r="S136" s="22"/>
      <c r="T136" s="22"/>
      <c r="U136" s="22"/>
      <c r="V136" s="22"/>
      <c r="W136" s="41"/>
      <c r="X136" s="22"/>
      <c r="Y136" s="22"/>
      <c r="Z136" s="20"/>
      <c r="AA136" s="20"/>
      <c r="AB136" s="267"/>
      <c r="AC136" s="269"/>
      <c r="AD136" s="300"/>
      <c r="AE136" s="269"/>
      <c r="AF136" s="269"/>
      <c r="AG136" s="269"/>
      <c r="AH136" s="269"/>
      <c r="AI136" s="36"/>
      <c r="AJ136" s="36"/>
      <c r="AK136" s="20"/>
      <c r="AL136" s="20"/>
      <c r="AM136" s="20"/>
      <c r="AN136" s="20"/>
      <c r="AO136" s="20"/>
      <c r="AP136" s="20"/>
      <c r="AQ136" s="20"/>
      <c r="AR136" s="20"/>
      <c r="AS136" s="20"/>
      <c r="AT136" s="20"/>
      <c r="AU136" s="20"/>
      <c r="AV136" s="20"/>
      <c r="AW136" s="20"/>
      <c r="AX136" s="20"/>
      <c r="AY136" s="20"/>
      <c r="AZ136" s="20"/>
      <c r="BA136" s="20"/>
      <c r="BB136" s="20"/>
    </row>
    <row r="137" spans="1:54" ht="11.25">
      <c r="A137" s="41" t="str">
        <f t="shared" si="81"/>
        <v>Kalk ammon sal peter</v>
      </c>
      <c r="B137" s="41"/>
      <c r="C137" s="41"/>
      <c r="D137" s="81">
        <f t="shared" si="82"/>
        <v>0</v>
      </c>
      <c r="E137" s="314">
        <f t="shared" si="83"/>
        <v>2.91</v>
      </c>
      <c r="F137" s="314">
        <f t="shared" si="77"/>
        <v>0</v>
      </c>
      <c r="G137" s="340">
        <f t="shared" si="84"/>
        <v>0</v>
      </c>
      <c r="H137" s="41" t="str">
        <f t="shared" si="78"/>
        <v>Helikopter</v>
      </c>
      <c r="I137" s="41"/>
      <c r="J137" s="371"/>
      <c r="K137" s="160"/>
      <c r="L137" s="314">
        <f t="shared" si="79"/>
        <v>0</v>
      </c>
      <c r="M137" s="314">
        <f t="shared" si="80"/>
        <v>0</v>
      </c>
      <c r="N137" s="41"/>
      <c r="O137" s="81">
        <f t="shared" si="85"/>
        <v>0</v>
      </c>
      <c r="P137" s="22"/>
      <c r="Q137" s="81">
        <f>V27</f>
        <v>0</v>
      </c>
      <c r="R137" s="41"/>
      <c r="S137" s="22"/>
      <c r="T137" s="22"/>
      <c r="U137" s="22"/>
      <c r="V137" s="22"/>
      <c r="W137" s="41"/>
      <c r="X137" s="22"/>
      <c r="Y137" s="22"/>
      <c r="Z137" s="20"/>
      <c r="AA137" s="20"/>
      <c r="AB137" s="267"/>
      <c r="AC137" s="269"/>
      <c r="AD137" s="300"/>
      <c r="AE137" s="269"/>
      <c r="AF137" s="269"/>
      <c r="AG137" s="269"/>
      <c r="AH137" s="269"/>
      <c r="AI137" s="36"/>
      <c r="AJ137" s="36"/>
      <c r="AK137" s="20"/>
      <c r="AL137" s="20"/>
      <c r="AM137" s="20"/>
      <c r="AN137" s="20"/>
      <c r="AO137" s="20"/>
      <c r="AP137" s="20"/>
      <c r="AQ137" s="20"/>
      <c r="AR137" s="20"/>
      <c r="AS137" s="20"/>
      <c r="AT137" s="20"/>
      <c r="AU137" s="20"/>
      <c r="AV137" s="20"/>
      <c r="AW137" s="20"/>
      <c r="AX137" s="20"/>
      <c r="AY137" s="20"/>
      <c r="AZ137" s="20"/>
      <c r="BA137" s="20"/>
      <c r="BB137" s="20"/>
    </row>
    <row r="138" spans="1:54" ht="11.25">
      <c r="A138" s="41" t="str">
        <f t="shared" si="81"/>
        <v>N30</v>
      </c>
      <c r="B138" s="39"/>
      <c r="C138" s="39"/>
      <c r="D138" s="81">
        <f t="shared" si="82"/>
        <v>0</v>
      </c>
      <c r="E138" s="314">
        <f t="shared" si="83"/>
        <v>59.5</v>
      </c>
      <c r="F138" s="314">
        <f t="shared" si="77"/>
        <v>0</v>
      </c>
      <c r="G138" s="340">
        <f t="shared" si="84"/>
        <v>0</v>
      </c>
      <c r="H138" s="41">
        <f t="shared" si="78"/>
        <v>0</v>
      </c>
      <c r="I138" s="46"/>
      <c r="J138" s="372"/>
      <c r="K138" s="330"/>
      <c r="L138" s="314">
        <f t="shared" si="79"/>
        <v>0</v>
      </c>
      <c r="M138" s="314">
        <f t="shared" si="80"/>
        <v>0</v>
      </c>
      <c r="N138" s="41"/>
      <c r="O138" s="81">
        <f t="shared" si="85"/>
        <v>0</v>
      </c>
      <c r="P138" s="22"/>
      <c r="Q138" s="81"/>
      <c r="R138" s="46"/>
      <c r="S138" s="22"/>
      <c r="T138" s="22"/>
      <c r="U138" s="46"/>
      <c r="V138" s="22"/>
      <c r="W138" s="41"/>
      <c r="X138" s="22"/>
      <c r="Y138" s="22"/>
      <c r="Z138" s="52"/>
      <c r="AA138" s="52"/>
      <c r="AB138" s="267"/>
      <c r="AC138" s="269"/>
      <c r="AD138" s="300"/>
      <c r="AE138" s="269"/>
      <c r="AF138" s="269"/>
      <c r="AG138" s="269"/>
      <c r="AH138" s="269"/>
      <c r="AI138" s="36"/>
      <c r="AJ138" s="36"/>
      <c r="AK138" s="20"/>
      <c r="AL138" s="20"/>
      <c r="AM138" s="20"/>
      <c r="AN138" s="20"/>
      <c r="AO138" s="20"/>
      <c r="AP138" s="20"/>
      <c r="AQ138" s="20"/>
      <c r="AR138" s="20"/>
      <c r="AS138" s="20"/>
      <c r="AT138" s="20"/>
      <c r="AU138" s="20"/>
      <c r="AV138" s="20"/>
      <c r="AW138" s="20"/>
      <c r="AX138" s="20"/>
      <c r="AY138" s="20"/>
      <c r="AZ138" s="20"/>
      <c r="BA138" s="20"/>
      <c r="BB138" s="20"/>
    </row>
    <row r="139" spans="1:54" ht="11.25">
      <c r="A139" s="41" t="str">
        <f t="shared" si="81"/>
        <v>Urea</v>
      </c>
      <c r="B139" s="31"/>
      <c r="C139" s="42"/>
      <c r="D139" s="81">
        <f t="shared" si="82"/>
        <v>0</v>
      </c>
      <c r="E139" s="314">
        <f t="shared" si="83"/>
        <v>2.75</v>
      </c>
      <c r="F139" s="314">
        <f t="shared" si="77"/>
        <v>0</v>
      </c>
      <c r="G139" s="340">
        <f t="shared" si="84"/>
        <v>0</v>
      </c>
      <c r="H139" s="41">
        <f t="shared" si="78"/>
        <v>0</v>
      </c>
      <c r="I139" s="31"/>
      <c r="J139" s="381"/>
      <c r="K139" s="382"/>
      <c r="L139" s="314">
        <f t="shared" si="79"/>
        <v>0</v>
      </c>
      <c r="M139" s="314">
        <f t="shared" si="80"/>
        <v>0</v>
      </c>
      <c r="N139" s="41"/>
      <c r="O139" s="81">
        <f t="shared" si="85"/>
        <v>0</v>
      </c>
      <c r="P139" s="22"/>
      <c r="Q139" s="81"/>
      <c r="R139" s="31"/>
      <c r="S139" s="22"/>
      <c r="T139" s="22"/>
      <c r="U139" s="31"/>
      <c r="V139" s="22"/>
      <c r="W139" s="41"/>
      <c r="X139" s="22"/>
      <c r="Y139" s="22"/>
      <c r="Z139" s="36"/>
      <c r="AA139" s="36"/>
      <c r="AB139" s="267"/>
      <c r="AC139" s="269"/>
      <c r="AD139" s="300"/>
      <c r="AE139" s="269"/>
      <c r="AF139" s="269"/>
      <c r="AG139" s="269"/>
      <c r="AH139" s="269"/>
      <c r="AI139" s="36"/>
      <c r="AJ139" s="36"/>
      <c r="AK139" s="20"/>
      <c r="AL139" s="20"/>
      <c r="AM139" s="20"/>
      <c r="AN139" s="20"/>
      <c r="AO139" s="20"/>
      <c r="AP139" s="20"/>
      <c r="AQ139" s="20"/>
      <c r="AR139" s="20"/>
      <c r="AS139" s="20"/>
      <c r="AT139" s="20"/>
      <c r="AU139" s="20"/>
      <c r="AV139" s="20"/>
      <c r="AW139" s="20"/>
      <c r="AX139" s="20"/>
      <c r="AY139" s="20"/>
      <c r="AZ139" s="20"/>
      <c r="BA139" s="20"/>
      <c r="BB139" s="20"/>
    </row>
    <row r="140" spans="1:54" ht="11.25">
      <c r="A140" s="41" t="str">
        <f t="shared" si="81"/>
        <v>Svovl sur ammo niak</v>
      </c>
      <c r="B140" s="31"/>
      <c r="C140" s="42"/>
      <c r="D140" s="81">
        <f t="shared" si="82"/>
        <v>0</v>
      </c>
      <c r="E140" s="314">
        <f t="shared" si="83"/>
        <v>2.89</v>
      </c>
      <c r="F140" s="314">
        <f t="shared" si="77"/>
        <v>0</v>
      </c>
      <c r="G140" s="340">
        <f t="shared" si="84"/>
        <v>0</v>
      </c>
      <c r="H140" s="41"/>
      <c r="I140" s="31"/>
      <c r="J140" s="383"/>
      <c r="K140" s="383"/>
      <c r="L140" s="314"/>
      <c r="M140" s="314"/>
      <c r="N140" s="41"/>
      <c r="O140" s="81"/>
      <c r="P140" s="22"/>
      <c r="Q140" s="81"/>
      <c r="R140" s="31"/>
      <c r="S140" s="22"/>
      <c r="T140" s="22"/>
      <c r="U140" s="31"/>
      <c r="V140" s="40"/>
      <c r="W140" s="51"/>
      <c r="X140" s="22"/>
      <c r="Y140" s="22"/>
      <c r="Z140" s="36"/>
      <c r="AA140" s="36"/>
      <c r="AB140" s="267"/>
      <c r="AC140" s="269"/>
      <c r="AD140" s="300"/>
      <c r="AE140" s="269"/>
      <c r="AF140" s="269"/>
      <c r="AG140" s="269"/>
      <c r="AH140" s="269"/>
      <c r="AI140" s="36"/>
      <c r="AJ140" s="36"/>
      <c r="AK140" s="20"/>
      <c r="AL140" s="20"/>
      <c r="AM140" s="20"/>
      <c r="AN140" s="20"/>
      <c r="AO140" s="20"/>
      <c r="AP140" s="20"/>
      <c r="AQ140" s="20"/>
      <c r="AR140" s="20"/>
      <c r="AS140" s="20"/>
      <c r="AT140" s="20"/>
      <c r="AU140" s="20"/>
      <c r="AV140" s="20"/>
      <c r="AW140" s="20"/>
      <c r="AX140" s="20"/>
      <c r="AY140" s="20"/>
      <c r="AZ140" s="20"/>
      <c r="BA140" s="20"/>
      <c r="BB140" s="20"/>
    </row>
    <row r="141" spans="1:54" ht="11.25">
      <c r="A141" s="41">
        <f t="shared" si="81"/>
        <v>0</v>
      </c>
      <c r="B141" s="31"/>
      <c r="C141" s="42"/>
      <c r="D141" s="81">
        <f t="shared" si="82"/>
        <v>0</v>
      </c>
      <c r="E141" s="314">
        <f t="shared" si="83"/>
        <v>0</v>
      </c>
      <c r="F141" s="314">
        <f t="shared" si="77"/>
        <v>0</v>
      </c>
      <c r="G141" s="340">
        <f t="shared" si="84"/>
        <v>0</v>
      </c>
      <c r="H141" s="41"/>
      <c r="I141" s="31"/>
      <c r="J141" s="534"/>
      <c r="K141" s="535"/>
      <c r="L141" s="314"/>
      <c r="M141" s="314">
        <f t="shared" si="80"/>
        <v>0</v>
      </c>
      <c r="N141" s="41"/>
      <c r="O141" s="81">
        <f t="shared" si="85"/>
        <v>0</v>
      </c>
      <c r="P141" s="22"/>
      <c r="Q141" s="81"/>
      <c r="R141" s="31"/>
      <c r="S141" s="22"/>
      <c r="T141" s="22"/>
      <c r="U141" s="31"/>
      <c r="V141" s="37"/>
      <c r="W141" s="41"/>
      <c r="X141" s="22"/>
      <c r="Y141" s="22"/>
      <c r="Z141" s="36"/>
      <c r="AA141" s="36"/>
      <c r="AB141" s="267"/>
      <c r="AC141" s="269"/>
      <c r="AD141" s="300"/>
      <c r="AE141" s="269"/>
      <c r="AF141" s="269"/>
      <c r="AG141" s="269"/>
      <c r="AH141" s="269"/>
      <c r="AI141" s="36"/>
      <c r="AJ141" s="36"/>
      <c r="AK141" s="20"/>
      <c r="AL141" s="20"/>
      <c r="AM141" s="20"/>
      <c r="AN141" s="20"/>
      <c r="AO141" s="20"/>
      <c r="AP141" s="20"/>
      <c r="AQ141" s="20"/>
      <c r="AR141" s="20"/>
      <c r="AS141" s="20"/>
      <c r="AT141" s="20"/>
      <c r="AU141" s="20"/>
      <c r="AV141" s="20"/>
      <c r="AW141" s="20"/>
      <c r="AX141" s="20"/>
      <c r="AY141" s="20"/>
      <c r="AZ141" s="20"/>
      <c r="BA141" s="20"/>
      <c r="BB141" s="20"/>
    </row>
    <row r="142" spans="1:54" ht="11.25">
      <c r="A142" s="41">
        <f t="shared" si="81"/>
        <v>0</v>
      </c>
      <c r="B142" s="31"/>
      <c r="C142" s="42"/>
      <c r="D142" s="81">
        <f t="shared" si="82"/>
        <v>0</v>
      </c>
      <c r="E142" s="314">
        <f t="shared" si="83"/>
        <v>0</v>
      </c>
      <c r="F142" s="314">
        <f t="shared" si="77"/>
        <v>0</v>
      </c>
      <c r="G142" s="340">
        <f t="shared" si="84"/>
        <v>0</v>
      </c>
      <c r="H142" s="41"/>
      <c r="I142" s="31"/>
      <c r="J142" s="534"/>
      <c r="K142" s="535"/>
      <c r="L142" s="314"/>
      <c r="M142" s="314">
        <f t="shared" si="80"/>
        <v>0</v>
      </c>
      <c r="N142" s="41"/>
      <c r="O142" s="81">
        <f t="shared" si="85"/>
        <v>0</v>
      </c>
      <c r="P142" s="22"/>
      <c r="Q142" s="81"/>
      <c r="R142" s="31"/>
      <c r="S142" s="22"/>
      <c r="T142" s="22"/>
      <c r="U142" s="31"/>
      <c r="V142" s="37"/>
      <c r="W142" s="41"/>
      <c r="X142" s="22"/>
      <c r="Y142" s="22"/>
      <c r="Z142" s="36"/>
      <c r="AA142" s="36"/>
      <c r="AB142" s="267"/>
      <c r="AC142" s="269"/>
      <c r="AD142" s="300"/>
      <c r="AE142" s="269"/>
      <c r="AF142" s="269"/>
      <c r="AG142" s="269"/>
      <c r="AH142" s="269"/>
      <c r="AI142" s="36"/>
      <c r="AJ142" s="36"/>
      <c r="AK142" s="20"/>
      <c r="AL142" s="20"/>
      <c r="AM142" s="20"/>
      <c r="AN142" s="20"/>
      <c r="AO142" s="20"/>
      <c r="AP142" s="20"/>
      <c r="AQ142" s="20"/>
      <c r="AR142" s="20"/>
      <c r="AS142" s="20"/>
      <c r="AT142" s="20"/>
      <c r="AU142" s="20"/>
      <c r="AV142" s="20"/>
      <c r="AW142" s="20"/>
      <c r="AX142" s="20"/>
      <c r="AY142" s="20"/>
      <c r="AZ142" s="20"/>
      <c r="BA142" s="20"/>
      <c r="BB142" s="20"/>
    </row>
    <row r="143" spans="1:54" ht="11.25">
      <c r="A143" s="41">
        <f t="shared" si="81"/>
        <v>0</v>
      </c>
      <c r="B143" s="31"/>
      <c r="C143" s="42"/>
      <c r="D143" s="81">
        <f t="shared" si="82"/>
        <v>0</v>
      </c>
      <c r="E143" s="314">
        <f t="shared" si="83"/>
        <v>0</v>
      </c>
      <c r="F143" s="314">
        <f t="shared" si="77"/>
        <v>0</v>
      </c>
      <c r="G143" s="340">
        <f t="shared" si="84"/>
        <v>0</v>
      </c>
      <c r="H143" s="41"/>
      <c r="I143" s="31"/>
      <c r="J143" s="534"/>
      <c r="K143" s="535"/>
      <c r="L143" s="314"/>
      <c r="M143" s="314">
        <f t="shared" si="80"/>
        <v>0</v>
      </c>
      <c r="N143" s="41"/>
      <c r="O143" s="81">
        <f t="shared" si="85"/>
        <v>0</v>
      </c>
      <c r="P143" s="22"/>
      <c r="Q143" s="81"/>
      <c r="R143" s="31"/>
      <c r="S143" s="22"/>
      <c r="T143" s="22"/>
      <c r="U143" s="31"/>
      <c r="V143" s="37"/>
      <c r="W143" s="41"/>
      <c r="X143" s="41"/>
      <c r="Y143" s="41"/>
      <c r="Z143" s="36"/>
      <c r="AA143" s="36"/>
      <c r="AB143" s="267"/>
      <c r="AC143" s="269"/>
      <c r="AD143" s="300"/>
      <c r="AE143" s="269"/>
      <c r="AF143" s="269"/>
      <c r="AG143" s="269"/>
      <c r="AH143" s="269"/>
      <c r="AI143" s="36"/>
      <c r="AJ143" s="36"/>
      <c r="AK143" s="20"/>
      <c r="AL143" s="20"/>
      <c r="AM143" s="20"/>
      <c r="AN143" s="20"/>
      <c r="AO143" s="20"/>
      <c r="AP143" s="20"/>
      <c r="AQ143" s="20"/>
      <c r="AR143" s="20"/>
      <c r="AS143" s="20"/>
      <c r="AT143" s="20"/>
      <c r="AU143" s="20"/>
      <c r="AV143" s="20"/>
      <c r="AW143" s="20"/>
      <c r="AX143" s="20"/>
      <c r="AY143" s="20"/>
      <c r="AZ143" s="20"/>
      <c r="BA143" s="20"/>
      <c r="BB143" s="20"/>
    </row>
    <row r="144" spans="1:54" ht="11.25">
      <c r="A144" s="315">
        <f t="shared" si="81"/>
        <v>0</v>
      </c>
      <c r="B144" s="312"/>
      <c r="C144" s="312"/>
      <c r="D144" s="316">
        <f t="shared" si="82"/>
        <v>0</v>
      </c>
      <c r="E144" s="317">
        <f t="shared" si="83"/>
        <v>0</v>
      </c>
      <c r="F144" s="317">
        <f t="shared" si="77"/>
        <v>0</v>
      </c>
      <c r="G144" s="341">
        <f t="shared" si="84"/>
        <v>0</v>
      </c>
      <c r="H144" s="317"/>
      <c r="I144" s="317"/>
      <c r="J144" s="317"/>
      <c r="K144" s="317"/>
      <c r="L144" s="317"/>
      <c r="M144" s="317">
        <f t="shared" si="80"/>
        <v>0</v>
      </c>
      <c r="N144" s="315"/>
      <c r="O144" s="316">
        <f t="shared" si="85"/>
        <v>0</v>
      </c>
      <c r="P144" s="311"/>
      <c r="Q144" s="316"/>
      <c r="R144" s="312"/>
      <c r="S144" s="311"/>
      <c r="T144" s="311"/>
      <c r="U144" s="312"/>
      <c r="V144" s="117"/>
      <c r="W144" s="315"/>
      <c r="X144" s="38"/>
      <c r="Y144" s="38"/>
      <c r="Z144" s="36"/>
      <c r="AA144" s="36"/>
      <c r="AB144" s="267"/>
      <c r="AC144" s="269"/>
      <c r="AD144" s="300"/>
      <c r="AE144" s="269"/>
      <c r="AF144" s="269"/>
      <c r="AG144" s="269"/>
      <c r="AH144" s="269"/>
      <c r="AI144" s="36"/>
      <c r="AJ144" s="36"/>
      <c r="AK144" s="20"/>
      <c r="AL144" s="20"/>
      <c r="AM144" s="20"/>
      <c r="AN144" s="20"/>
      <c r="AO144" s="20"/>
      <c r="AP144" s="20"/>
      <c r="AQ144" s="20"/>
      <c r="AR144" s="20"/>
      <c r="AS144" s="20"/>
      <c r="AT144" s="20"/>
      <c r="AU144" s="20"/>
      <c r="AV144" s="20"/>
      <c r="AW144" s="20"/>
      <c r="AX144" s="20"/>
      <c r="AY144" s="20"/>
      <c r="AZ144" s="20"/>
      <c r="BA144" s="20"/>
      <c r="BB144" s="20"/>
    </row>
    <row r="145" spans="1:54" ht="11.25">
      <c r="A145" s="19" t="s">
        <v>19</v>
      </c>
      <c r="B145" s="31"/>
      <c r="C145" s="42"/>
      <c r="D145" s="324">
        <f>SUM(D133:D144)</f>
        <v>0</v>
      </c>
      <c r="E145" s="318" t="s">
        <v>172</v>
      </c>
      <c r="F145" s="318">
        <f>SUM(F133:F144)</f>
        <v>0</v>
      </c>
      <c r="G145" s="320" t="s">
        <v>191</v>
      </c>
      <c r="H145" s="31"/>
      <c r="I145" s="31"/>
      <c r="J145" s="265" t="s">
        <v>235</v>
      </c>
      <c r="K145" s="31"/>
      <c r="L145" s="325"/>
      <c r="M145" s="318">
        <f>SUM(M133:M144)</f>
        <v>0</v>
      </c>
      <c r="N145" s="320" t="s">
        <v>192</v>
      </c>
      <c r="O145" s="78">
        <f>SUM(O133:O144)</f>
        <v>0</v>
      </c>
      <c r="P145" s="51" t="s">
        <v>191</v>
      </c>
      <c r="Q145" s="324">
        <f>SUM(Q133:Q144)</f>
        <v>0</v>
      </c>
      <c r="R145" s="265" t="s">
        <v>172</v>
      </c>
      <c r="S145" s="22"/>
      <c r="T145" s="22"/>
      <c r="U145" s="31"/>
      <c r="V145" s="37"/>
      <c r="W145" s="41"/>
      <c r="X145" s="38"/>
      <c r="Y145" s="38"/>
      <c r="Z145" s="36"/>
      <c r="AA145" s="36"/>
      <c r="AB145" s="267"/>
      <c r="AC145" s="269"/>
      <c r="AD145" s="300"/>
      <c r="AE145" s="269"/>
      <c r="AF145" s="269"/>
      <c r="AG145" s="269"/>
      <c r="AH145" s="269"/>
      <c r="AI145" s="36"/>
      <c r="AJ145" s="36"/>
      <c r="AK145" s="20"/>
      <c r="AL145" s="20"/>
      <c r="AM145" s="20"/>
      <c r="AN145" s="20"/>
      <c r="AO145" s="20"/>
      <c r="AP145" s="20"/>
      <c r="AQ145" s="20"/>
      <c r="AR145" s="20"/>
      <c r="AS145" s="20"/>
      <c r="AT145" s="20"/>
      <c r="AU145" s="20"/>
      <c r="AV145" s="20"/>
      <c r="AW145" s="20"/>
      <c r="AX145" s="20"/>
      <c r="AY145" s="20"/>
      <c r="AZ145" s="20"/>
      <c r="BA145" s="20"/>
      <c r="BB145" s="20"/>
    </row>
    <row r="146" spans="1:54" ht="11.25">
      <c r="A146" s="32"/>
      <c r="B146" s="31"/>
      <c r="C146" s="42"/>
      <c r="D146" s="31"/>
      <c r="E146" s="31"/>
      <c r="F146" s="31"/>
      <c r="G146" s="31"/>
      <c r="H146" s="31"/>
      <c r="I146" s="31"/>
      <c r="J146" s="31"/>
      <c r="K146" s="31"/>
      <c r="L146" s="31"/>
      <c r="M146" s="31"/>
      <c r="N146" s="31"/>
      <c r="O146" s="31"/>
      <c r="P146" s="31"/>
      <c r="Q146" s="31"/>
      <c r="R146" s="31"/>
      <c r="S146" s="31"/>
      <c r="T146" s="31"/>
      <c r="U146" s="31"/>
      <c r="V146" s="37"/>
      <c r="W146" s="41"/>
      <c r="X146" s="38"/>
      <c r="Y146" s="38"/>
      <c r="Z146" s="36"/>
      <c r="AA146" s="36"/>
      <c r="AB146" s="267"/>
      <c r="AC146" s="269"/>
      <c r="AD146" s="300"/>
      <c r="AE146" s="269"/>
      <c r="AF146" s="269"/>
      <c r="AG146" s="269"/>
      <c r="AH146" s="269"/>
      <c r="AI146" s="36"/>
      <c r="AJ146" s="36"/>
      <c r="AK146" s="20"/>
      <c r="AL146" s="20"/>
      <c r="AM146" s="20"/>
      <c r="AN146" s="20"/>
      <c r="AO146" s="20"/>
      <c r="AP146" s="20"/>
      <c r="AQ146" s="20"/>
      <c r="AR146" s="20"/>
      <c r="AS146" s="20"/>
      <c r="AT146" s="20"/>
      <c r="AU146" s="20"/>
      <c r="AV146" s="20"/>
      <c r="AW146" s="20"/>
      <c r="AX146" s="20"/>
      <c r="AY146" s="20"/>
      <c r="AZ146" s="20"/>
      <c r="BA146" s="20"/>
      <c r="BB146" s="20"/>
    </row>
    <row r="147" spans="1:54" ht="11.25">
      <c r="A147" s="32"/>
      <c r="B147" s="31"/>
      <c r="C147" s="42"/>
      <c r="D147" s="31"/>
      <c r="E147" s="31"/>
      <c r="F147" s="31"/>
      <c r="G147" s="31"/>
      <c r="H147" s="31"/>
      <c r="I147" s="31"/>
      <c r="J147" s="31"/>
      <c r="K147" s="31"/>
      <c r="L147" s="31"/>
      <c r="M147" s="31"/>
      <c r="N147" s="31"/>
      <c r="O147" s="31"/>
      <c r="P147" s="31"/>
      <c r="Q147" s="31"/>
      <c r="R147" s="31"/>
      <c r="S147" s="31"/>
      <c r="T147" s="31"/>
      <c r="U147" s="31"/>
      <c r="V147" s="37"/>
      <c r="W147" s="41"/>
      <c r="X147" s="121"/>
      <c r="Y147" s="121"/>
      <c r="Z147" s="36"/>
      <c r="AA147" s="36"/>
      <c r="AB147" s="267"/>
      <c r="AC147" s="269"/>
      <c r="AD147" s="300"/>
      <c r="AE147" s="269"/>
      <c r="AF147" s="269"/>
      <c r="AG147" s="269"/>
      <c r="AH147" s="269"/>
      <c r="AI147" s="36"/>
      <c r="AJ147" s="36"/>
      <c r="AK147" s="20"/>
      <c r="AL147" s="20"/>
      <c r="AM147" s="20"/>
      <c r="AN147" s="20"/>
      <c r="AO147" s="20"/>
      <c r="AP147" s="20"/>
      <c r="AQ147" s="20"/>
      <c r="AR147" s="20"/>
      <c r="AS147" s="20"/>
      <c r="AT147" s="20"/>
      <c r="AU147" s="20"/>
      <c r="AV147" s="20"/>
      <c r="AW147" s="20"/>
      <c r="AX147" s="20"/>
      <c r="AY147" s="20"/>
      <c r="AZ147" s="20"/>
      <c r="BA147" s="20"/>
      <c r="BB147" s="20"/>
    </row>
    <row r="148" spans="1:54" ht="11.25">
      <c r="A148" s="32"/>
      <c r="B148" s="31"/>
      <c r="C148" s="42"/>
      <c r="D148" s="31"/>
      <c r="E148" s="31"/>
      <c r="F148" s="31"/>
      <c r="G148" s="31"/>
      <c r="H148" s="31"/>
      <c r="I148" s="31"/>
      <c r="J148" s="31"/>
      <c r="K148" s="31"/>
      <c r="L148" s="31"/>
      <c r="M148" s="31"/>
      <c r="N148" s="31"/>
      <c r="O148" s="31"/>
      <c r="P148" s="31"/>
      <c r="Q148" s="31"/>
      <c r="R148" s="31"/>
      <c r="S148" s="31"/>
      <c r="T148" s="31"/>
      <c r="U148" s="31"/>
      <c r="V148" s="37"/>
      <c r="W148" s="41"/>
      <c r="X148" s="38"/>
      <c r="Y148" s="38"/>
      <c r="Z148" s="36"/>
      <c r="AA148" s="36"/>
      <c r="AB148" s="267"/>
      <c r="AC148" s="269"/>
      <c r="AD148" s="300"/>
      <c r="AE148" s="269"/>
      <c r="AF148" s="269"/>
      <c r="AG148" s="269"/>
      <c r="AH148" s="269"/>
      <c r="AI148" s="36"/>
      <c r="AJ148" s="36"/>
      <c r="AK148" s="20"/>
      <c r="AL148" s="20"/>
      <c r="AM148" s="20"/>
      <c r="AN148" s="20"/>
      <c r="AO148" s="20"/>
      <c r="AP148" s="20"/>
      <c r="AQ148" s="20"/>
      <c r="AR148" s="20"/>
      <c r="AS148" s="20"/>
      <c r="AT148" s="20"/>
      <c r="AU148" s="20"/>
      <c r="AV148" s="20"/>
      <c r="AW148" s="20"/>
      <c r="AX148" s="20"/>
      <c r="AY148" s="20"/>
      <c r="AZ148" s="20"/>
      <c r="BA148" s="20"/>
      <c r="BB148" s="20"/>
    </row>
    <row r="149" spans="1:54" ht="11.25">
      <c r="A149" s="32"/>
      <c r="B149" s="31"/>
      <c r="C149" s="19" t="s">
        <v>15</v>
      </c>
      <c r="D149" s="19"/>
      <c r="E149" s="19"/>
      <c r="F149" s="82" t="s">
        <v>17</v>
      </c>
      <c r="G149" s="618">
        <f>F145+O145</f>
        <v>0</v>
      </c>
      <c r="H149" s="618"/>
      <c r="I149" s="83" t="s">
        <v>191</v>
      </c>
      <c r="J149" s="84"/>
      <c r="K149" s="84"/>
      <c r="L149" s="83" t="s">
        <v>16</v>
      </c>
      <c r="M149" s="85">
        <f>IF(V5=0,0,G149/V5)</f>
        <v>0</v>
      </c>
      <c r="N149" s="31"/>
      <c r="O149" s="31"/>
      <c r="P149" s="31"/>
      <c r="Q149" s="31"/>
      <c r="R149" s="31"/>
      <c r="S149" s="31"/>
      <c r="T149" s="31"/>
      <c r="U149" s="31"/>
      <c r="V149" s="37"/>
      <c r="W149" s="41"/>
      <c r="X149" s="38"/>
      <c r="Y149" s="38"/>
      <c r="Z149" s="36"/>
      <c r="AA149" s="36"/>
      <c r="AB149" s="267"/>
      <c r="AC149" s="269"/>
      <c r="AD149" s="300"/>
      <c r="AE149" s="269"/>
      <c r="AF149" s="269"/>
      <c r="AG149" s="269"/>
      <c r="AH149" s="269"/>
      <c r="AI149" s="36"/>
      <c r="AJ149" s="36"/>
      <c r="AK149" s="20"/>
      <c r="AL149" s="20"/>
      <c r="AM149" s="20"/>
      <c r="AN149" s="20"/>
      <c r="AO149" s="20"/>
      <c r="AP149" s="20"/>
      <c r="AQ149" s="20"/>
      <c r="AR149" s="20"/>
      <c r="AS149" s="20"/>
      <c r="AT149" s="20"/>
      <c r="AU149" s="20"/>
      <c r="AV149" s="20"/>
      <c r="AW149" s="20"/>
      <c r="AX149" s="20"/>
      <c r="AY149" s="20"/>
      <c r="AZ149" s="20"/>
      <c r="BA149" s="20"/>
      <c r="BB149" s="20"/>
    </row>
    <row r="150" spans="1:54" ht="11.25">
      <c r="A150" s="32"/>
      <c r="B150" s="31"/>
      <c r="C150" s="42"/>
      <c r="D150" s="31"/>
      <c r="E150" s="31"/>
      <c r="F150" s="31"/>
      <c r="G150" s="31"/>
      <c r="H150" s="31"/>
      <c r="I150" s="31"/>
      <c r="J150" s="31"/>
      <c r="K150" s="31"/>
      <c r="L150" s="31"/>
      <c r="M150" s="31"/>
      <c r="N150" s="31"/>
      <c r="O150" s="31"/>
      <c r="P150" s="31"/>
      <c r="Q150" s="31"/>
      <c r="R150" s="31"/>
      <c r="S150" s="31"/>
      <c r="T150" s="31"/>
      <c r="U150" s="31"/>
      <c r="V150" s="37"/>
      <c r="W150" s="41"/>
      <c r="X150" s="38"/>
      <c r="Y150" s="38"/>
      <c r="Z150" s="36"/>
      <c r="AA150" s="36"/>
      <c r="AB150" s="267"/>
      <c r="AC150" s="269"/>
      <c r="AD150" s="300"/>
      <c r="AE150" s="269"/>
      <c r="AF150" s="269"/>
      <c r="AG150" s="269"/>
      <c r="AH150" s="269"/>
      <c r="AI150" s="36"/>
      <c r="AJ150" s="36"/>
      <c r="AK150" s="20"/>
      <c r="AL150" s="20"/>
      <c r="AM150" s="20"/>
      <c r="AN150" s="20"/>
      <c r="AO150" s="20"/>
      <c r="AP150" s="20"/>
      <c r="AQ150" s="20"/>
      <c r="AR150" s="20"/>
      <c r="AS150" s="20"/>
      <c r="AT150" s="20"/>
      <c r="AU150" s="20"/>
      <c r="AV150" s="20"/>
      <c r="AW150" s="20"/>
      <c r="AX150" s="20"/>
      <c r="AY150" s="20"/>
      <c r="AZ150" s="20"/>
      <c r="BA150" s="20"/>
      <c r="BB150" s="20"/>
    </row>
    <row r="151" spans="1:54" ht="11.25">
      <c r="A151" s="32"/>
      <c r="B151" s="31"/>
      <c r="C151" s="42"/>
      <c r="D151" s="31"/>
      <c r="E151" s="31"/>
      <c r="F151" s="31"/>
      <c r="G151" s="31"/>
      <c r="H151" s="31"/>
      <c r="I151" s="31"/>
      <c r="J151" s="31"/>
      <c r="K151" s="31"/>
      <c r="L151" s="31"/>
      <c r="M151" s="31"/>
      <c r="N151" s="31"/>
      <c r="O151" s="31"/>
      <c r="P151" s="31"/>
      <c r="Q151" s="31"/>
      <c r="R151" s="31"/>
      <c r="S151" s="31"/>
      <c r="T151" s="31"/>
      <c r="U151" s="31"/>
      <c r="V151" s="37"/>
      <c r="W151" s="41"/>
      <c r="X151" s="38"/>
      <c r="Y151" s="38"/>
      <c r="Z151" s="36"/>
      <c r="AA151" s="36"/>
      <c r="AB151" s="267"/>
      <c r="AC151" s="269"/>
      <c r="AD151" s="300"/>
      <c r="AE151" s="269"/>
      <c r="AF151" s="269"/>
      <c r="AG151" s="269"/>
      <c r="AH151" s="269"/>
      <c r="AI151" s="36"/>
      <c r="AJ151" s="36"/>
      <c r="AK151" s="20"/>
      <c r="AL151" s="20"/>
      <c r="AM151" s="20"/>
      <c r="AN151" s="20"/>
      <c r="AO151" s="20"/>
      <c r="AP151" s="20"/>
      <c r="AQ151" s="20"/>
      <c r="AR151" s="20"/>
      <c r="AS151" s="20"/>
      <c r="AT151" s="20"/>
      <c r="AU151" s="20"/>
      <c r="AV151" s="20"/>
      <c r="AW151" s="20"/>
      <c r="AX151" s="20"/>
      <c r="AY151" s="20"/>
      <c r="AZ151" s="20"/>
      <c r="BA151" s="20"/>
      <c r="BB151" s="20"/>
    </row>
    <row r="152" spans="1:54" ht="11.25">
      <c r="A152" s="90" t="s">
        <v>27</v>
      </c>
      <c r="B152" s="26"/>
      <c r="C152" s="26"/>
      <c r="D152" s="26"/>
      <c r="E152" s="92"/>
      <c r="F152" s="26"/>
      <c r="G152" s="26"/>
      <c r="H152" s="26"/>
      <c r="I152" s="26"/>
      <c r="J152" s="26"/>
      <c r="K152" s="26"/>
      <c r="L152" s="93" t="s">
        <v>35</v>
      </c>
      <c r="M152" s="27"/>
      <c r="N152" s="94" t="s">
        <v>0</v>
      </c>
      <c r="O152" s="95"/>
      <c r="P152" s="95"/>
      <c r="Q152" s="288">
        <f ca="1">NOW()</f>
        <v>39591.366705092594</v>
      </c>
      <c r="R152" s="27"/>
      <c r="S152" s="27"/>
      <c r="T152" s="27"/>
      <c r="U152" s="27"/>
      <c r="V152" s="27"/>
      <c r="W152" s="27"/>
      <c r="X152" s="38"/>
      <c r="Y152" s="38"/>
      <c r="Z152" s="36"/>
      <c r="AA152" s="36"/>
      <c r="AB152" s="267"/>
      <c r="AC152" s="269"/>
      <c r="AD152" s="300"/>
      <c r="AE152" s="269"/>
      <c r="AF152" s="269"/>
      <c r="AG152" s="269"/>
      <c r="AH152" s="269"/>
      <c r="AI152" s="36"/>
      <c r="AJ152" s="36"/>
      <c r="AK152" s="20"/>
      <c r="AL152" s="20"/>
      <c r="AM152" s="20"/>
      <c r="AN152" s="20"/>
      <c r="AO152" s="20"/>
      <c r="AP152" s="20"/>
      <c r="AQ152" s="20"/>
      <c r="AR152" s="20"/>
      <c r="AS152" s="20"/>
      <c r="AT152" s="20"/>
      <c r="AU152" s="20"/>
      <c r="AV152" s="20"/>
      <c r="AW152" s="20"/>
      <c r="AX152" s="20"/>
      <c r="AY152" s="20"/>
      <c r="AZ152" s="20"/>
      <c r="BA152" s="20"/>
      <c r="BB152" s="20"/>
    </row>
    <row r="153" spans="1:54" ht="11.25">
      <c r="A153" s="32"/>
      <c r="B153" s="31"/>
      <c r="C153" s="42"/>
      <c r="D153" s="31"/>
      <c r="E153" s="31"/>
      <c r="F153" s="31"/>
      <c r="G153" s="31"/>
      <c r="H153" s="31"/>
      <c r="I153" s="31"/>
      <c r="J153" s="31"/>
      <c r="K153" s="31"/>
      <c r="L153" s="31"/>
      <c r="M153" s="31"/>
      <c r="N153" s="31"/>
      <c r="O153" s="31"/>
      <c r="P153" s="31"/>
      <c r="Q153" s="31"/>
      <c r="R153" s="31"/>
      <c r="S153" s="31"/>
      <c r="T153" s="31"/>
      <c r="U153" s="31"/>
      <c r="V153" s="37"/>
      <c r="W153" s="41"/>
      <c r="X153" s="38"/>
      <c r="Y153" s="38"/>
      <c r="Z153" s="36"/>
      <c r="AA153" s="36"/>
      <c r="AB153" s="267"/>
      <c r="AC153" s="269"/>
      <c r="AD153" s="300"/>
      <c r="AE153" s="269"/>
      <c r="AF153" s="269"/>
      <c r="AG153" s="269"/>
      <c r="AH153" s="269"/>
      <c r="AI153" s="36"/>
      <c r="AJ153" s="36"/>
      <c r="AK153" s="20"/>
      <c r="AL153" s="20"/>
      <c r="AM153" s="20"/>
      <c r="AN153" s="20"/>
      <c r="AO153" s="20"/>
      <c r="AP153" s="20"/>
      <c r="AQ153" s="20"/>
      <c r="AR153" s="20"/>
      <c r="AS153" s="20"/>
      <c r="AT153" s="20"/>
      <c r="AU153" s="20"/>
      <c r="AV153" s="20"/>
      <c r="AW153" s="20"/>
      <c r="AX153" s="20"/>
      <c r="AY153" s="20"/>
      <c r="AZ153" s="20"/>
      <c r="BA153" s="20"/>
      <c r="BB153" s="20"/>
    </row>
    <row r="154" spans="1:54" ht="11.25">
      <c r="A154" s="32"/>
      <c r="B154" s="31"/>
      <c r="C154" s="42"/>
      <c r="D154" s="31"/>
      <c r="E154" s="31"/>
      <c r="F154" s="31"/>
      <c r="G154" s="31"/>
      <c r="H154" s="31"/>
      <c r="I154" s="31"/>
      <c r="J154" s="31"/>
      <c r="K154" s="31"/>
      <c r="L154" s="31"/>
      <c r="M154" s="31"/>
      <c r="N154" s="31"/>
      <c r="O154" s="31"/>
      <c r="P154" s="31"/>
      <c r="Q154" s="31"/>
      <c r="R154" s="31"/>
      <c r="S154" s="31"/>
      <c r="T154" s="31"/>
      <c r="U154" s="31"/>
      <c r="V154" s="37"/>
      <c r="W154" s="41"/>
      <c r="X154" s="38"/>
      <c r="Y154" s="38"/>
      <c r="Z154" s="36"/>
      <c r="AA154" s="36"/>
      <c r="AB154" s="267"/>
      <c r="AC154" s="269"/>
      <c r="AD154" s="300"/>
      <c r="AE154" s="269"/>
      <c r="AF154" s="269"/>
      <c r="AG154" s="269"/>
      <c r="AH154" s="269"/>
      <c r="AI154" s="36"/>
      <c r="AJ154" s="36"/>
      <c r="AK154" s="20"/>
      <c r="AL154" s="20"/>
      <c r="AM154" s="20"/>
      <c r="AN154" s="20"/>
      <c r="AO154" s="20"/>
      <c r="AP154" s="20"/>
      <c r="AQ154" s="20"/>
      <c r="AR154" s="20"/>
      <c r="AS154" s="20"/>
      <c r="AT154" s="20"/>
      <c r="AU154" s="20"/>
      <c r="AV154" s="20"/>
      <c r="AW154" s="20"/>
      <c r="AX154" s="20"/>
      <c r="AY154" s="20"/>
      <c r="AZ154" s="20"/>
      <c r="BA154" s="20"/>
      <c r="BB154" s="20"/>
    </row>
    <row r="155" spans="1:54" ht="11.25">
      <c r="A155" s="32"/>
      <c r="B155" s="31"/>
      <c r="C155" s="31"/>
      <c r="D155" s="31"/>
      <c r="E155" s="31"/>
      <c r="F155" s="31"/>
      <c r="G155" s="31"/>
      <c r="H155" s="31"/>
      <c r="I155" s="31"/>
      <c r="J155" s="31"/>
      <c r="K155" s="31"/>
      <c r="L155" s="31"/>
      <c r="M155" s="31"/>
      <c r="N155" s="31"/>
      <c r="O155" s="31"/>
      <c r="P155" s="31"/>
      <c r="Q155" s="31"/>
      <c r="R155" s="31"/>
      <c r="S155" s="31"/>
      <c r="T155" s="31"/>
      <c r="U155" s="31"/>
      <c r="V155" s="37"/>
      <c r="W155" s="41"/>
      <c r="X155" s="38"/>
      <c r="Y155" s="38"/>
      <c r="Z155" s="269"/>
      <c r="AA155" s="269"/>
      <c r="AB155" s="267"/>
      <c r="AC155" s="269"/>
      <c r="AD155" s="300"/>
      <c r="AE155" s="269"/>
      <c r="AF155" s="269"/>
      <c r="AG155" s="269"/>
      <c r="AH155" s="269"/>
      <c r="AI155" s="36"/>
      <c r="AJ155" s="36"/>
      <c r="AK155" s="20"/>
      <c r="AL155" s="20"/>
      <c r="AM155" s="20"/>
      <c r="AN155" s="20"/>
      <c r="AO155" s="20"/>
      <c r="AP155" s="20"/>
      <c r="AQ155" s="20"/>
      <c r="AR155" s="20"/>
      <c r="AS155" s="20"/>
      <c r="AT155" s="20"/>
      <c r="AU155" s="20"/>
      <c r="AV155" s="20"/>
      <c r="AW155" s="20"/>
      <c r="AX155" s="20"/>
      <c r="AY155" s="20"/>
      <c r="AZ155" s="20"/>
      <c r="BA155" s="20"/>
      <c r="BB155" s="20"/>
    </row>
    <row r="156" spans="1:54" ht="11.25">
      <c r="A156" s="32"/>
      <c r="B156" s="31"/>
      <c r="C156" s="42"/>
      <c r="D156" s="31"/>
      <c r="E156" s="31"/>
      <c r="F156" s="31"/>
      <c r="G156" s="31"/>
      <c r="H156" s="31"/>
      <c r="I156" s="31"/>
      <c r="J156" s="31"/>
      <c r="K156" s="31"/>
      <c r="L156" s="31"/>
      <c r="M156" s="31"/>
      <c r="N156" s="31"/>
      <c r="O156" s="31"/>
      <c r="P156" s="31"/>
      <c r="Q156" s="31"/>
      <c r="R156" s="31"/>
      <c r="S156" s="31"/>
      <c r="T156" s="31"/>
      <c r="U156" s="31"/>
      <c r="V156" s="37"/>
      <c r="W156" s="41"/>
      <c r="X156" s="38"/>
      <c r="Y156" s="38"/>
      <c r="Z156" s="269"/>
      <c r="AA156" s="269"/>
      <c r="AB156" s="267"/>
      <c r="AC156" s="269"/>
      <c r="AD156" s="300"/>
      <c r="AE156" s="269"/>
      <c r="AF156" s="269"/>
      <c r="AG156" s="269"/>
      <c r="AH156" s="269"/>
      <c r="AI156" s="36"/>
      <c r="AJ156" s="36"/>
      <c r="AK156" s="20"/>
      <c r="AL156" s="20"/>
      <c r="AM156" s="20"/>
      <c r="AN156" s="20"/>
      <c r="AO156" s="20"/>
      <c r="AP156" s="20"/>
      <c r="AQ156" s="20"/>
      <c r="AR156" s="20"/>
      <c r="AS156" s="20"/>
      <c r="AT156" s="20"/>
      <c r="AU156" s="20"/>
      <c r="AV156" s="20"/>
      <c r="AW156" s="20"/>
      <c r="AX156" s="20"/>
      <c r="AY156" s="20"/>
      <c r="AZ156" s="20"/>
      <c r="BA156" s="20"/>
      <c r="BB156" s="20"/>
    </row>
    <row r="157" spans="1:54" ht="11.25">
      <c r="A157" s="32"/>
      <c r="B157" s="31"/>
      <c r="C157" s="42"/>
      <c r="D157" s="31"/>
      <c r="E157" s="31"/>
      <c r="F157" s="31"/>
      <c r="G157" s="31"/>
      <c r="H157" s="31"/>
      <c r="I157" s="31"/>
      <c r="J157" s="31"/>
      <c r="K157" s="31"/>
      <c r="L157" s="31"/>
      <c r="M157" s="31"/>
      <c r="N157" s="31"/>
      <c r="O157" s="31"/>
      <c r="P157" s="31"/>
      <c r="Q157" s="31"/>
      <c r="R157" s="31"/>
      <c r="S157" s="31"/>
      <c r="T157" s="31"/>
      <c r="U157" s="31"/>
      <c r="V157" s="37"/>
      <c r="W157" s="41"/>
      <c r="X157" s="38"/>
      <c r="Y157" s="38"/>
      <c r="Z157" s="269"/>
      <c r="AA157" s="269"/>
      <c r="AB157" s="267"/>
      <c r="AC157" s="269"/>
      <c r="AD157" s="300"/>
      <c r="AE157" s="269"/>
      <c r="AF157" s="269"/>
      <c r="AG157" s="269"/>
      <c r="AH157" s="269"/>
      <c r="AI157" s="36"/>
      <c r="AJ157" s="36"/>
      <c r="AK157" s="20"/>
      <c r="AL157" s="20"/>
      <c r="AM157" s="20"/>
      <c r="AN157" s="20"/>
      <c r="AO157" s="20"/>
      <c r="AP157" s="20"/>
      <c r="AQ157" s="20"/>
      <c r="AR157" s="20"/>
      <c r="AS157" s="20"/>
      <c r="AT157" s="20"/>
      <c r="AU157" s="20"/>
      <c r="AV157" s="20"/>
      <c r="AW157" s="20"/>
      <c r="AX157" s="20"/>
      <c r="AY157" s="20"/>
      <c r="AZ157" s="20"/>
      <c r="BA157" s="20"/>
      <c r="BB157" s="20"/>
    </row>
    <row r="158" spans="1:54" ht="11.25">
      <c r="A158" s="32"/>
      <c r="B158" s="31"/>
      <c r="C158" s="42"/>
      <c r="D158" s="31"/>
      <c r="E158" s="31"/>
      <c r="F158" s="31"/>
      <c r="G158" s="31"/>
      <c r="H158" s="31"/>
      <c r="I158" s="31"/>
      <c r="J158" s="31"/>
      <c r="K158" s="31"/>
      <c r="L158" s="31"/>
      <c r="M158" s="31"/>
      <c r="N158" s="31"/>
      <c r="O158" s="31"/>
      <c r="P158" s="31"/>
      <c r="Q158" s="31"/>
      <c r="R158" s="31"/>
      <c r="S158" s="31"/>
      <c r="T158" s="31"/>
      <c r="U158" s="31"/>
      <c r="V158" s="37"/>
      <c r="W158" s="41"/>
      <c r="X158" s="38"/>
      <c r="Y158" s="38"/>
      <c r="Z158" s="269"/>
      <c r="AA158" s="269"/>
      <c r="AB158" s="267"/>
      <c r="AC158" s="269"/>
      <c r="AD158" s="300"/>
      <c r="AE158" s="269"/>
      <c r="AF158" s="269"/>
      <c r="AG158" s="269"/>
      <c r="AH158" s="269"/>
      <c r="AI158" s="36"/>
      <c r="AJ158" s="36"/>
      <c r="AK158" s="20"/>
      <c r="AL158" s="20"/>
      <c r="AM158" s="20"/>
      <c r="AN158" s="20"/>
      <c r="AO158" s="20"/>
      <c r="AP158" s="20"/>
      <c r="AQ158" s="20"/>
      <c r="AR158" s="20"/>
      <c r="AS158" s="20"/>
      <c r="AT158" s="20"/>
      <c r="AU158" s="20"/>
      <c r="AV158" s="20"/>
      <c r="AW158" s="20"/>
      <c r="AX158" s="20"/>
      <c r="AY158" s="20"/>
      <c r="AZ158" s="20"/>
      <c r="BA158" s="20"/>
      <c r="BB158" s="20"/>
    </row>
    <row r="159" spans="1:54" ht="11.25">
      <c r="A159" s="32"/>
      <c r="B159" s="31"/>
      <c r="C159" s="42"/>
      <c r="D159" s="31"/>
      <c r="E159" s="31"/>
      <c r="F159" s="31"/>
      <c r="G159" s="31"/>
      <c r="H159" s="31"/>
      <c r="I159" s="31"/>
      <c r="J159" s="31"/>
      <c r="K159" s="31"/>
      <c r="L159" s="31"/>
      <c r="M159" s="31"/>
      <c r="N159" s="31"/>
      <c r="O159" s="31"/>
      <c r="P159" s="31"/>
      <c r="Q159" s="31"/>
      <c r="R159" s="31"/>
      <c r="S159" s="31"/>
      <c r="T159" s="31"/>
      <c r="U159" s="31"/>
      <c r="V159" s="37"/>
      <c r="W159" s="41"/>
      <c r="X159" s="38"/>
      <c r="Y159" s="38"/>
      <c r="Z159" s="269"/>
      <c r="AA159" s="269"/>
      <c r="AB159" s="267"/>
      <c r="AC159" s="269"/>
      <c r="AD159" s="300"/>
      <c r="AE159" s="269"/>
      <c r="AF159" s="269"/>
      <c r="AG159" s="269"/>
      <c r="AH159" s="269"/>
      <c r="AI159" s="36"/>
      <c r="AJ159" s="36"/>
      <c r="AK159" s="20"/>
      <c r="AL159" s="20"/>
      <c r="AM159" s="20"/>
      <c r="AN159" s="20"/>
      <c r="AO159" s="20"/>
      <c r="AP159" s="20"/>
      <c r="AQ159" s="20"/>
      <c r="AR159" s="20"/>
      <c r="AS159" s="20"/>
      <c r="AT159" s="20"/>
      <c r="AU159" s="20"/>
      <c r="AV159" s="20"/>
      <c r="AW159" s="20"/>
      <c r="AX159" s="20"/>
      <c r="AY159" s="20"/>
      <c r="AZ159" s="20"/>
      <c r="BA159" s="20"/>
      <c r="BB159" s="20"/>
    </row>
    <row r="160" spans="1:54" ht="11.25">
      <c r="A160" s="36"/>
      <c r="B160" s="42"/>
      <c r="C160" s="42"/>
      <c r="D160" s="42"/>
      <c r="E160" s="42"/>
      <c r="F160" s="42"/>
      <c r="G160" s="42"/>
      <c r="H160" s="42"/>
      <c r="I160" s="42"/>
      <c r="J160" s="42"/>
      <c r="K160" s="42"/>
      <c r="L160" s="42"/>
      <c r="M160" s="42"/>
      <c r="N160" s="42"/>
      <c r="O160" s="42"/>
      <c r="P160" s="42"/>
      <c r="Q160" s="42"/>
      <c r="R160" s="42"/>
      <c r="S160" s="42"/>
      <c r="T160" s="42"/>
      <c r="U160" s="42"/>
      <c r="V160" s="37"/>
      <c r="W160" s="35"/>
      <c r="X160" s="121"/>
      <c r="Y160" s="121"/>
      <c r="Z160" s="304"/>
      <c r="AA160" s="304"/>
      <c r="AB160" s="267"/>
      <c r="AC160" s="269"/>
      <c r="AD160" s="300"/>
      <c r="AE160" s="269"/>
      <c r="AF160" s="269"/>
      <c r="AG160" s="269"/>
      <c r="AH160" s="269"/>
      <c r="AI160" s="36"/>
      <c r="AJ160" s="36"/>
      <c r="AK160" s="20"/>
      <c r="AL160" s="20"/>
      <c r="AM160" s="20"/>
      <c r="AN160" s="20"/>
      <c r="AO160" s="20"/>
      <c r="AP160" s="20"/>
      <c r="AQ160" s="20"/>
      <c r="AR160" s="20"/>
      <c r="AS160" s="20"/>
      <c r="AT160" s="20"/>
      <c r="AU160" s="20"/>
      <c r="AV160" s="20"/>
      <c r="AW160" s="20"/>
      <c r="AX160" s="20"/>
      <c r="AY160" s="20"/>
      <c r="AZ160" s="20"/>
      <c r="BA160" s="20"/>
      <c r="BB160" s="20"/>
    </row>
    <row r="161" spans="1:54" ht="11.25">
      <c r="A161" s="36"/>
      <c r="B161" s="42"/>
      <c r="C161" s="42"/>
      <c r="D161" s="42"/>
      <c r="E161" s="42"/>
      <c r="F161" s="42"/>
      <c r="G161" s="42"/>
      <c r="H161" s="42"/>
      <c r="I161" s="42"/>
      <c r="J161" s="42"/>
      <c r="K161" s="42"/>
      <c r="L161" s="42"/>
      <c r="M161" s="42"/>
      <c r="N161" s="42"/>
      <c r="O161" s="42"/>
      <c r="P161" s="42"/>
      <c r="Q161" s="42"/>
      <c r="R161" s="42"/>
      <c r="S161" s="42"/>
      <c r="T161" s="42"/>
      <c r="U161" s="42"/>
      <c r="V161" s="37"/>
      <c r="W161" s="35"/>
      <c r="X161" s="121"/>
      <c r="Y161" s="121"/>
      <c r="Z161" s="269"/>
      <c r="AA161" s="269"/>
      <c r="AB161" s="267"/>
      <c r="AC161" s="269"/>
      <c r="AD161" s="300"/>
      <c r="AE161" s="269"/>
      <c r="AF161" s="269"/>
      <c r="AG161" s="269"/>
      <c r="AH161" s="269"/>
      <c r="AI161" s="36"/>
      <c r="AJ161" s="36"/>
      <c r="AK161" s="20"/>
      <c r="AL161" s="20"/>
      <c r="AM161" s="20"/>
      <c r="AN161" s="20"/>
      <c r="AO161" s="20"/>
      <c r="AP161" s="20"/>
      <c r="AQ161" s="20"/>
      <c r="AR161" s="20"/>
      <c r="AS161" s="20"/>
      <c r="AT161" s="20"/>
      <c r="AU161" s="20"/>
      <c r="AV161" s="20"/>
      <c r="AW161" s="20"/>
      <c r="AX161" s="20"/>
      <c r="AY161" s="20"/>
      <c r="AZ161" s="20"/>
      <c r="BA161" s="20"/>
      <c r="BB161" s="20"/>
    </row>
    <row r="162" spans="1:54" ht="11.25">
      <c r="A162" s="36"/>
      <c r="B162" s="42"/>
      <c r="C162" s="42"/>
      <c r="D162" s="42"/>
      <c r="E162" s="42"/>
      <c r="F162" s="42"/>
      <c r="G162" s="42"/>
      <c r="H162" s="42"/>
      <c r="I162" s="42"/>
      <c r="J162" s="42"/>
      <c r="K162" s="42"/>
      <c r="L162" s="42"/>
      <c r="M162" s="42"/>
      <c r="N162" s="42"/>
      <c r="O162" s="42"/>
      <c r="P162" s="42"/>
      <c r="Q162" s="42"/>
      <c r="R162" s="42"/>
      <c r="S162" s="42"/>
      <c r="T162" s="42"/>
      <c r="U162" s="42"/>
      <c r="V162" s="37"/>
      <c r="W162" s="35"/>
      <c r="X162" s="121"/>
      <c r="Y162" s="121"/>
      <c r="Z162" s="269"/>
      <c r="AA162" s="269"/>
      <c r="AB162" s="267"/>
      <c r="AC162" s="269"/>
      <c r="AD162" s="300"/>
      <c r="AE162" s="269"/>
      <c r="AF162" s="269"/>
      <c r="AG162" s="269"/>
      <c r="AH162" s="269"/>
      <c r="AI162" s="36"/>
      <c r="AJ162" s="36"/>
      <c r="AK162" s="20"/>
      <c r="AL162" s="20"/>
      <c r="AM162" s="20"/>
      <c r="AN162" s="20"/>
      <c r="AO162" s="20"/>
      <c r="AP162" s="20"/>
      <c r="AQ162" s="20"/>
      <c r="AR162" s="20"/>
      <c r="AS162" s="20"/>
      <c r="AT162" s="20"/>
      <c r="AU162" s="20"/>
      <c r="AV162" s="20"/>
      <c r="AW162" s="20"/>
      <c r="AX162" s="20"/>
      <c r="AY162" s="20"/>
      <c r="AZ162" s="20"/>
      <c r="BA162" s="20"/>
      <c r="BB162" s="20"/>
    </row>
    <row r="163" spans="1:54" ht="11.25">
      <c r="A163" s="36"/>
      <c r="B163" s="42"/>
      <c r="C163" s="42"/>
      <c r="D163" s="42"/>
      <c r="E163" s="42"/>
      <c r="F163" s="42"/>
      <c r="G163" s="42"/>
      <c r="H163" s="42"/>
      <c r="I163" s="42"/>
      <c r="J163" s="42"/>
      <c r="K163" s="42"/>
      <c r="L163" s="42"/>
      <c r="M163" s="42"/>
      <c r="N163" s="42"/>
      <c r="O163" s="42"/>
      <c r="P163" s="42"/>
      <c r="Q163" s="42"/>
      <c r="R163" s="42"/>
      <c r="S163" s="42"/>
      <c r="T163" s="42"/>
      <c r="U163" s="42"/>
      <c r="V163" s="37"/>
      <c r="W163" s="35"/>
      <c r="X163" s="121"/>
      <c r="Y163" s="121"/>
      <c r="Z163" s="269"/>
      <c r="AA163" s="269"/>
      <c r="AB163" s="267"/>
      <c r="AC163" s="269"/>
      <c r="AD163" s="300"/>
      <c r="AE163" s="269"/>
      <c r="AF163" s="269"/>
      <c r="AG163" s="269"/>
      <c r="AH163" s="269"/>
      <c r="AI163" s="36"/>
      <c r="AJ163" s="36"/>
      <c r="AK163" s="20"/>
      <c r="AL163" s="20"/>
      <c r="AM163" s="20"/>
      <c r="AN163" s="20"/>
      <c r="AO163" s="20"/>
      <c r="AP163" s="20"/>
      <c r="AQ163" s="20"/>
      <c r="AR163" s="20"/>
      <c r="AS163" s="20"/>
      <c r="AT163" s="20"/>
      <c r="AU163" s="20"/>
      <c r="AV163" s="20"/>
      <c r="AW163" s="20"/>
      <c r="AX163" s="20"/>
      <c r="AY163" s="20"/>
      <c r="AZ163" s="20"/>
      <c r="BA163" s="20"/>
      <c r="BB163" s="20"/>
    </row>
    <row r="164" spans="1:54" ht="11.25">
      <c r="A164" s="36"/>
      <c r="B164" s="42"/>
      <c r="C164" s="42"/>
      <c r="D164" s="42"/>
      <c r="E164" s="42"/>
      <c r="F164" s="42"/>
      <c r="G164" s="42"/>
      <c r="H164" s="42"/>
      <c r="I164" s="42"/>
      <c r="J164" s="42"/>
      <c r="K164" s="42"/>
      <c r="L164" s="42"/>
      <c r="M164" s="42"/>
      <c r="N164" s="42"/>
      <c r="O164" s="42"/>
      <c r="P164" s="42"/>
      <c r="Q164" s="42"/>
      <c r="R164" s="42"/>
      <c r="S164" s="42"/>
      <c r="T164" s="42"/>
      <c r="U164" s="42"/>
      <c r="V164" s="37"/>
      <c r="W164" s="35"/>
      <c r="X164" s="121"/>
      <c r="Y164" s="121"/>
      <c r="Z164" s="269"/>
      <c r="AA164" s="269"/>
      <c r="AB164" s="267"/>
      <c r="AC164" s="269"/>
      <c r="AD164" s="300"/>
      <c r="AE164" s="269"/>
      <c r="AF164" s="269"/>
      <c r="AG164" s="269"/>
      <c r="AH164" s="269"/>
      <c r="AI164" s="36"/>
      <c r="AJ164" s="36"/>
      <c r="AK164" s="20"/>
      <c r="AL164" s="20"/>
      <c r="AM164" s="20"/>
      <c r="AN164" s="20"/>
      <c r="AO164" s="20"/>
      <c r="AP164" s="20"/>
      <c r="AQ164" s="20"/>
      <c r="AR164" s="20"/>
      <c r="AS164" s="20"/>
      <c r="AT164" s="20"/>
      <c r="AU164" s="20"/>
      <c r="AV164" s="20"/>
      <c r="AW164" s="20"/>
      <c r="AX164" s="20"/>
      <c r="AY164" s="20"/>
      <c r="AZ164" s="20"/>
      <c r="BA164" s="20"/>
      <c r="BB164" s="20"/>
    </row>
    <row r="165" spans="1:54" ht="11.25">
      <c r="A165" s="36"/>
      <c r="B165" s="42"/>
      <c r="C165" s="42"/>
      <c r="D165" s="42"/>
      <c r="E165" s="42"/>
      <c r="F165" s="42"/>
      <c r="G165" s="42"/>
      <c r="H165" s="42"/>
      <c r="I165" s="42"/>
      <c r="J165" s="42"/>
      <c r="K165" s="42"/>
      <c r="L165" s="42"/>
      <c r="M165" s="42"/>
      <c r="N165" s="42"/>
      <c r="O165" s="42"/>
      <c r="P165" s="42"/>
      <c r="Q165" s="42"/>
      <c r="R165" s="42"/>
      <c r="S165" s="42"/>
      <c r="T165" s="42"/>
      <c r="U165" s="42"/>
      <c r="V165" s="37"/>
      <c r="W165" s="35"/>
      <c r="X165" s="121"/>
      <c r="Y165" s="121"/>
      <c r="Z165" s="269"/>
      <c r="AA165" s="269"/>
      <c r="AB165" s="267"/>
      <c r="AC165" s="269"/>
      <c r="AD165" s="300"/>
      <c r="AE165" s="269"/>
      <c r="AF165" s="269"/>
      <c r="AG165" s="269"/>
      <c r="AH165" s="269"/>
      <c r="AI165" s="36"/>
      <c r="AJ165" s="36"/>
      <c r="AK165" s="20"/>
      <c r="AL165" s="20"/>
      <c r="AM165" s="20"/>
      <c r="AN165" s="20"/>
      <c r="AO165" s="20"/>
      <c r="AP165" s="20"/>
      <c r="AQ165" s="20"/>
      <c r="AR165" s="20"/>
      <c r="AS165" s="20"/>
      <c r="AT165" s="20"/>
      <c r="AU165" s="20"/>
      <c r="AV165" s="20"/>
      <c r="AW165" s="20"/>
      <c r="AX165" s="20"/>
      <c r="AY165" s="20"/>
      <c r="AZ165" s="20"/>
      <c r="BA165" s="20"/>
      <c r="BB165" s="20"/>
    </row>
    <row r="166" spans="1:54" ht="11.25">
      <c r="A166" s="36"/>
      <c r="B166" s="42"/>
      <c r="C166" s="42"/>
      <c r="D166" s="42"/>
      <c r="E166" s="42"/>
      <c r="F166" s="42"/>
      <c r="G166" s="42"/>
      <c r="H166" s="42"/>
      <c r="I166" s="42"/>
      <c r="J166" s="42"/>
      <c r="K166" s="42"/>
      <c r="L166" s="42"/>
      <c r="M166" s="42"/>
      <c r="N166" s="42"/>
      <c r="O166" s="42"/>
      <c r="P166" s="42"/>
      <c r="Q166" s="42"/>
      <c r="R166" s="42"/>
      <c r="S166" s="42"/>
      <c r="T166" s="42"/>
      <c r="U166" s="42"/>
      <c r="V166" s="37"/>
      <c r="W166" s="35"/>
      <c r="X166" s="121"/>
      <c r="Y166" s="121"/>
      <c r="Z166" s="269"/>
      <c r="AA166" s="269"/>
      <c r="AB166" s="267"/>
      <c r="AC166" s="132"/>
      <c r="AD166" s="300"/>
      <c r="AE166" s="269"/>
      <c r="AF166" s="269"/>
      <c r="AG166" s="36"/>
      <c r="AH166" s="36"/>
      <c r="AI166" s="36"/>
      <c r="AJ166" s="36"/>
      <c r="AK166" s="20"/>
      <c r="AL166" s="20"/>
      <c r="AM166" s="20"/>
      <c r="AN166" s="20"/>
      <c r="AO166" s="20"/>
      <c r="AP166" s="20"/>
      <c r="AQ166" s="20"/>
      <c r="AR166" s="20"/>
      <c r="AS166" s="20"/>
      <c r="AT166" s="20"/>
      <c r="AU166" s="20"/>
      <c r="AV166" s="20"/>
      <c r="AW166" s="20"/>
      <c r="AX166" s="20"/>
      <c r="AY166" s="20"/>
      <c r="AZ166" s="20"/>
      <c r="BA166" s="20"/>
      <c r="BB166" s="20"/>
    </row>
    <row r="167" spans="1:54" ht="11.25">
      <c r="A167" s="36"/>
      <c r="B167" s="42"/>
      <c r="C167" s="42"/>
      <c r="D167" s="42"/>
      <c r="E167" s="42"/>
      <c r="F167" s="42"/>
      <c r="G167" s="42"/>
      <c r="H167" s="42"/>
      <c r="I167" s="42"/>
      <c r="J167" s="42"/>
      <c r="K167" s="42"/>
      <c r="L167" s="42"/>
      <c r="M167" s="42"/>
      <c r="N167" s="42"/>
      <c r="O167" s="42"/>
      <c r="P167" s="42"/>
      <c r="Q167" s="42"/>
      <c r="R167" s="42"/>
      <c r="S167" s="42"/>
      <c r="T167" s="42"/>
      <c r="U167" s="42"/>
      <c r="V167" s="37"/>
      <c r="W167" s="35"/>
      <c r="X167" s="121"/>
      <c r="Y167" s="121"/>
      <c r="Z167" s="269"/>
      <c r="AA167" s="269"/>
      <c r="AB167" s="267"/>
      <c r="AC167" s="132"/>
      <c r="AD167" s="300"/>
      <c r="AE167" s="269"/>
      <c r="AF167" s="269"/>
      <c r="AG167" s="36"/>
      <c r="AH167" s="36"/>
      <c r="AI167" s="36"/>
      <c r="AJ167" s="36"/>
      <c r="AK167" s="20"/>
      <c r="AL167" s="20"/>
      <c r="AM167" s="20"/>
      <c r="AN167" s="20"/>
      <c r="AO167" s="20"/>
      <c r="AP167" s="20"/>
      <c r="AQ167" s="20"/>
      <c r="AR167" s="20"/>
      <c r="AS167" s="20"/>
      <c r="AT167" s="20"/>
      <c r="AU167" s="20"/>
      <c r="AV167" s="20"/>
      <c r="AW167" s="20"/>
      <c r="AX167" s="20"/>
      <c r="AY167" s="20"/>
      <c r="AZ167" s="20"/>
      <c r="BA167" s="20"/>
      <c r="BB167" s="20"/>
    </row>
    <row r="168" spans="1:54" ht="11.25">
      <c r="A168" s="36"/>
      <c r="B168" s="42"/>
      <c r="C168" s="42"/>
      <c r="D168" s="42"/>
      <c r="E168" s="42"/>
      <c r="F168" s="42"/>
      <c r="G168" s="42"/>
      <c r="H168" s="42"/>
      <c r="I168" s="42"/>
      <c r="J168" s="42"/>
      <c r="K168" s="42"/>
      <c r="L168" s="42"/>
      <c r="M168" s="42"/>
      <c r="N168" s="42"/>
      <c r="O168" s="42"/>
      <c r="P168" s="42"/>
      <c r="Q168" s="42"/>
      <c r="R168" s="42"/>
      <c r="S168" s="42"/>
      <c r="T168" s="42"/>
      <c r="U168" s="42"/>
      <c r="V168" s="37"/>
      <c r="W168" s="35"/>
      <c r="X168" s="121"/>
      <c r="Y168" s="121"/>
      <c r="Z168" s="269"/>
      <c r="AA168" s="269"/>
      <c r="AB168" s="267"/>
      <c r="AC168" s="132"/>
      <c r="AD168" s="300"/>
      <c r="AE168" s="269"/>
      <c r="AF168" s="269"/>
      <c r="AG168" s="36"/>
      <c r="AH168" s="36"/>
      <c r="AI168" s="36"/>
      <c r="AJ168" s="36"/>
      <c r="AK168" s="20"/>
      <c r="AL168" s="20"/>
      <c r="AM168" s="20"/>
      <c r="AN168" s="20"/>
      <c r="AO168" s="20"/>
      <c r="AP168" s="20"/>
      <c r="AQ168" s="20"/>
      <c r="AR168" s="20"/>
      <c r="AS168" s="20"/>
      <c r="AT168" s="20"/>
      <c r="AU168" s="20"/>
      <c r="AV168" s="20"/>
      <c r="AW168" s="20"/>
      <c r="AX168" s="20"/>
      <c r="AY168" s="20"/>
      <c r="AZ168" s="20"/>
      <c r="BA168" s="20"/>
      <c r="BB168" s="20"/>
    </row>
    <row r="169" spans="1:54" ht="11.25">
      <c r="A169" s="36"/>
      <c r="B169" s="42"/>
      <c r="C169" s="42"/>
      <c r="D169" s="42"/>
      <c r="E169" s="42"/>
      <c r="F169" s="42"/>
      <c r="G169" s="42"/>
      <c r="H169" s="42"/>
      <c r="I169" s="42"/>
      <c r="J169" s="42"/>
      <c r="K169" s="42"/>
      <c r="L169" s="42"/>
      <c r="M169" s="42"/>
      <c r="N169" s="42"/>
      <c r="O169" s="42"/>
      <c r="P169" s="42"/>
      <c r="Q169" s="42"/>
      <c r="R169" s="42"/>
      <c r="S169" s="42"/>
      <c r="T169" s="42"/>
      <c r="U169" s="42"/>
      <c r="V169" s="37"/>
      <c r="W169" s="35"/>
      <c r="X169" s="121"/>
      <c r="Y169" s="121"/>
      <c r="Z169" s="269"/>
      <c r="AA169" s="269"/>
      <c r="AB169" s="267"/>
      <c r="AC169" s="269"/>
      <c r="AD169" s="300"/>
      <c r="AE169" s="269"/>
      <c r="AF169" s="269"/>
      <c r="AG169" s="36"/>
      <c r="AH169" s="36"/>
      <c r="AI169" s="36"/>
      <c r="AJ169" s="36"/>
      <c r="AK169" s="20"/>
      <c r="AL169" s="20"/>
      <c r="AM169" s="20"/>
      <c r="AN169" s="20"/>
      <c r="AO169" s="20"/>
      <c r="AP169" s="20"/>
      <c r="AQ169" s="20"/>
      <c r="AR169" s="20"/>
      <c r="AS169" s="20"/>
      <c r="AT169" s="20"/>
      <c r="AU169" s="20"/>
      <c r="AV169" s="20"/>
      <c r="AW169" s="20"/>
      <c r="AX169" s="20"/>
      <c r="AY169" s="20"/>
      <c r="AZ169" s="20"/>
      <c r="BA169" s="20"/>
      <c r="BB169" s="20"/>
    </row>
    <row r="170" spans="1:54" ht="11.25">
      <c r="A170" s="36"/>
      <c r="B170" s="42"/>
      <c r="C170" s="42"/>
      <c r="D170" s="42"/>
      <c r="E170" s="42"/>
      <c r="F170" s="42"/>
      <c r="G170" s="42"/>
      <c r="H170" s="42"/>
      <c r="I170" s="42"/>
      <c r="J170" s="42"/>
      <c r="K170" s="42"/>
      <c r="L170" s="42"/>
      <c r="M170" s="42"/>
      <c r="N170" s="42"/>
      <c r="O170" s="42"/>
      <c r="P170" s="42"/>
      <c r="Q170" s="42"/>
      <c r="R170" s="42"/>
      <c r="S170" s="42"/>
      <c r="T170" s="42"/>
      <c r="U170" s="42"/>
      <c r="V170" s="37"/>
      <c r="W170" s="35"/>
      <c r="X170" s="121"/>
      <c r="Y170" s="121"/>
      <c r="Z170" s="269"/>
      <c r="AA170" s="269"/>
      <c r="AB170" s="20"/>
      <c r="AC170" s="36"/>
      <c r="AD170" s="36"/>
      <c r="AE170" s="36"/>
      <c r="AF170" s="36"/>
      <c r="AG170" s="36"/>
      <c r="AH170" s="36"/>
      <c r="AI170" s="36"/>
      <c r="AJ170" s="36"/>
      <c r="AK170" s="20"/>
      <c r="AL170" s="20"/>
      <c r="AM170" s="20"/>
      <c r="AN170" s="20"/>
      <c r="AO170" s="20"/>
      <c r="AP170" s="20"/>
      <c r="AQ170" s="20"/>
      <c r="AR170" s="20"/>
      <c r="AS170" s="20"/>
      <c r="AT170" s="20"/>
      <c r="AU170" s="20"/>
      <c r="AV170" s="20"/>
      <c r="AW170" s="20"/>
      <c r="AX170" s="20"/>
      <c r="AY170" s="20"/>
      <c r="AZ170" s="20"/>
      <c r="BA170" s="20"/>
      <c r="BB170" s="20"/>
    </row>
    <row r="171" spans="1:54" ht="11.25">
      <c r="A171" s="36"/>
      <c r="B171" s="42"/>
      <c r="C171" s="42"/>
      <c r="D171" s="42"/>
      <c r="E171" s="42"/>
      <c r="F171" s="42"/>
      <c r="G171" s="42"/>
      <c r="H171" s="42"/>
      <c r="I171" s="42"/>
      <c r="J171" s="42"/>
      <c r="K171" s="42"/>
      <c r="L171" s="42"/>
      <c r="M171" s="42"/>
      <c r="N171" s="42"/>
      <c r="O171" s="42"/>
      <c r="P171" s="42"/>
      <c r="Q171" s="42"/>
      <c r="R171" s="42"/>
      <c r="S171" s="42"/>
      <c r="T171" s="42"/>
      <c r="U171" s="42"/>
      <c r="V171" s="37"/>
      <c r="W171" s="35"/>
      <c r="X171" s="121"/>
      <c r="Y171" s="121"/>
      <c r="Z171" s="269"/>
      <c r="AA171" s="269"/>
      <c r="AB171" s="36"/>
      <c r="AC171" s="36"/>
      <c r="AD171" s="36"/>
      <c r="AE171" s="36"/>
      <c r="AF171" s="36"/>
      <c r="AG171" s="36"/>
      <c r="AH171" s="36"/>
      <c r="AI171" s="36"/>
      <c r="AJ171" s="36"/>
      <c r="AK171" s="20"/>
      <c r="AL171" s="20"/>
      <c r="AM171" s="20"/>
      <c r="AN171" s="20"/>
      <c r="AO171" s="20"/>
      <c r="AP171" s="20"/>
      <c r="AQ171" s="20"/>
      <c r="AR171" s="20"/>
      <c r="AS171" s="20"/>
      <c r="AT171" s="20"/>
      <c r="AU171" s="20"/>
      <c r="AV171" s="20"/>
      <c r="AW171" s="20"/>
      <c r="AX171" s="20"/>
      <c r="AY171" s="20"/>
      <c r="AZ171" s="20"/>
      <c r="BA171" s="20"/>
      <c r="BB171" s="20"/>
    </row>
    <row r="172" spans="1:54" ht="11.25">
      <c r="A172" s="36"/>
      <c r="B172" s="42"/>
      <c r="C172" s="42"/>
      <c r="D172" s="42"/>
      <c r="E172" s="42"/>
      <c r="F172" s="42"/>
      <c r="G172" s="42"/>
      <c r="H172" s="42"/>
      <c r="I172" s="42"/>
      <c r="J172" s="42"/>
      <c r="K172" s="42"/>
      <c r="L172" s="42"/>
      <c r="M172" s="42"/>
      <c r="N172" s="42"/>
      <c r="O172" s="42"/>
      <c r="P172" s="42"/>
      <c r="Q172" s="42"/>
      <c r="R172" s="42"/>
      <c r="S172" s="42"/>
      <c r="T172" s="42"/>
      <c r="U172" s="42"/>
      <c r="V172" s="37"/>
      <c r="W172" s="35"/>
      <c r="X172" s="121"/>
      <c r="Y172" s="121"/>
      <c r="Z172" s="269"/>
      <c r="AA172" s="269"/>
      <c r="AB172" s="36"/>
      <c r="AC172" s="36"/>
      <c r="AD172" s="36"/>
      <c r="AE172" s="36"/>
      <c r="AF172" s="36"/>
      <c r="AG172" s="36"/>
      <c r="AH172" s="36"/>
      <c r="AI172" s="36"/>
      <c r="AJ172" s="36"/>
      <c r="AK172" s="20"/>
      <c r="AL172" s="20"/>
      <c r="AM172" s="20"/>
      <c r="AN172" s="20"/>
      <c r="AO172" s="20"/>
      <c r="AP172" s="20"/>
      <c r="AQ172" s="20"/>
      <c r="AR172" s="20"/>
      <c r="AS172" s="20"/>
      <c r="AT172" s="20"/>
      <c r="AU172" s="20"/>
      <c r="AV172" s="20"/>
      <c r="AW172" s="20"/>
      <c r="AX172" s="20"/>
      <c r="AY172" s="20"/>
      <c r="AZ172" s="20"/>
      <c r="BA172" s="20"/>
      <c r="BB172" s="20"/>
    </row>
    <row r="173" spans="1:54" ht="11.25">
      <c r="A173" s="36"/>
      <c r="B173" s="42"/>
      <c r="C173" s="42"/>
      <c r="D173" s="42"/>
      <c r="E173" s="42"/>
      <c r="F173" s="42"/>
      <c r="G173" s="42"/>
      <c r="H173" s="42"/>
      <c r="I173" s="42"/>
      <c r="J173" s="42"/>
      <c r="K173" s="42"/>
      <c r="L173" s="42"/>
      <c r="M173" s="42"/>
      <c r="N173" s="42"/>
      <c r="O173" s="42"/>
      <c r="P173" s="42"/>
      <c r="Q173" s="42"/>
      <c r="R173" s="42"/>
      <c r="S173" s="42"/>
      <c r="T173" s="42"/>
      <c r="U173" s="42"/>
      <c r="V173" s="37"/>
      <c r="W173" s="35"/>
      <c r="X173" s="121"/>
      <c r="Y173" s="121"/>
      <c r="Z173" s="269"/>
      <c r="AA173" s="269"/>
      <c r="AB173" s="36"/>
      <c r="AC173" s="36"/>
      <c r="AD173" s="36"/>
      <c r="AE173" s="36"/>
      <c r="AF173" s="36"/>
      <c r="AG173" s="36"/>
      <c r="AH173" s="36"/>
      <c r="AI173" s="36"/>
      <c r="AJ173" s="36"/>
      <c r="AK173" s="20"/>
      <c r="AL173" s="20"/>
      <c r="AM173" s="20"/>
      <c r="AN173" s="20"/>
      <c r="AO173" s="20"/>
      <c r="AP173" s="20"/>
      <c r="AQ173" s="20"/>
      <c r="AR173" s="20"/>
      <c r="AS173" s="20"/>
      <c r="AT173" s="20"/>
      <c r="AU173" s="20"/>
      <c r="AV173" s="20"/>
      <c r="AW173" s="20"/>
      <c r="AX173" s="20"/>
      <c r="AY173" s="20"/>
      <c r="AZ173" s="20"/>
      <c r="BA173" s="20"/>
      <c r="BB173" s="20"/>
    </row>
    <row r="174" spans="1:54" ht="11.25">
      <c r="A174" s="36"/>
      <c r="B174" s="42"/>
      <c r="C174" s="42"/>
      <c r="D174" s="42"/>
      <c r="E174" s="42"/>
      <c r="F174" s="42"/>
      <c r="G174" s="42"/>
      <c r="H174" s="42"/>
      <c r="I174" s="42"/>
      <c r="J174" s="42"/>
      <c r="K174" s="42"/>
      <c r="L174" s="42"/>
      <c r="M174" s="42"/>
      <c r="N174" s="42"/>
      <c r="O174" s="42"/>
      <c r="P174" s="42"/>
      <c r="Q174" s="42"/>
      <c r="R174" s="42"/>
      <c r="S174" s="42"/>
      <c r="T174" s="42"/>
      <c r="U174" s="42"/>
      <c r="V174" s="37"/>
      <c r="W174" s="35"/>
      <c r="X174" s="121"/>
      <c r="Y174" s="121"/>
      <c r="Z174" s="269"/>
      <c r="AA174" s="269"/>
      <c r="AB174" s="36"/>
      <c r="AC174" s="36"/>
      <c r="AD174" s="36"/>
      <c r="AE174" s="36"/>
      <c r="AF174" s="36"/>
      <c r="AG174" s="36"/>
      <c r="AH174" s="36"/>
      <c r="AI174" s="36"/>
      <c r="AJ174" s="36"/>
      <c r="AK174" s="20"/>
      <c r="AL174" s="20"/>
      <c r="AM174" s="20"/>
      <c r="AN174" s="20"/>
      <c r="AO174" s="20"/>
      <c r="AP174" s="20"/>
      <c r="AQ174" s="20"/>
      <c r="AR174" s="20"/>
      <c r="AS174" s="20"/>
      <c r="AT174" s="20"/>
      <c r="AU174" s="20"/>
      <c r="AV174" s="20"/>
      <c r="AW174" s="20"/>
      <c r="AX174" s="20"/>
      <c r="AY174" s="20"/>
      <c r="AZ174" s="20"/>
      <c r="BA174" s="20"/>
      <c r="BB174" s="20"/>
    </row>
    <row r="175" spans="1:54" ht="11.25">
      <c r="A175" s="36"/>
      <c r="B175" s="42"/>
      <c r="C175" s="42"/>
      <c r="D175" s="42"/>
      <c r="E175" s="42"/>
      <c r="F175" s="42"/>
      <c r="G175" s="42"/>
      <c r="H175" s="42"/>
      <c r="I175" s="42"/>
      <c r="J175" s="42"/>
      <c r="K175" s="42"/>
      <c r="L175" s="42"/>
      <c r="M175" s="42"/>
      <c r="N175" s="42"/>
      <c r="O175" s="42"/>
      <c r="P175" s="42"/>
      <c r="Q175" s="42"/>
      <c r="R175" s="42"/>
      <c r="S175" s="42"/>
      <c r="T175" s="42"/>
      <c r="U175" s="42"/>
      <c r="V175" s="37"/>
      <c r="W175" s="35"/>
      <c r="X175" s="121"/>
      <c r="Y175" s="121"/>
      <c r="Z175" s="269"/>
      <c r="AA175" s="269"/>
      <c r="AB175" s="36"/>
      <c r="AC175" s="36"/>
      <c r="AD175" s="36"/>
      <c r="AE175" s="36"/>
      <c r="AF175" s="36"/>
      <c r="AG175" s="36"/>
      <c r="AH175" s="36"/>
      <c r="AI175" s="36"/>
      <c r="AJ175" s="36"/>
      <c r="AK175" s="20"/>
      <c r="AL175" s="20"/>
      <c r="AM175" s="20"/>
      <c r="AN175" s="20"/>
      <c r="AO175" s="20"/>
      <c r="AP175" s="20"/>
      <c r="AQ175" s="20"/>
      <c r="AR175" s="20"/>
      <c r="AS175" s="20"/>
      <c r="AT175" s="20"/>
      <c r="AU175" s="20"/>
      <c r="AV175" s="20"/>
      <c r="AW175" s="20"/>
      <c r="AX175" s="20"/>
      <c r="AY175" s="20"/>
      <c r="AZ175" s="20"/>
      <c r="BA175" s="20"/>
      <c r="BB175" s="20"/>
    </row>
    <row r="176" spans="1:54" ht="11.25">
      <c r="A176" s="36"/>
      <c r="B176" s="42"/>
      <c r="C176" s="42"/>
      <c r="D176" s="42"/>
      <c r="E176" s="42"/>
      <c r="F176" s="42"/>
      <c r="G176" s="42"/>
      <c r="H176" s="42"/>
      <c r="I176" s="42"/>
      <c r="J176" s="42"/>
      <c r="K176" s="42"/>
      <c r="L176" s="42"/>
      <c r="M176" s="42"/>
      <c r="N176" s="42"/>
      <c r="O176" s="42"/>
      <c r="P176" s="42"/>
      <c r="Q176" s="42"/>
      <c r="R176" s="42"/>
      <c r="S176" s="42"/>
      <c r="T176" s="42"/>
      <c r="U176" s="42"/>
      <c r="V176" s="37"/>
      <c r="W176" s="35"/>
      <c r="X176" s="121"/>
      <c r="Y176" s="121"/>
      <c r="Z176" s="304"/>
      <c r="AA176" s="304"/>
      <c r="AB176" s="36"/>
      <c r="AC176" s="36"/>
      <c r="AD176" s="36"/>
      <c r="AE176" s="36"/>
      <c r="AF176" s="36"/>
      <c r="AG176" s="36"/>
      <c r="AH176" s="36"/>
      <c r="AI176" s="36"/>
      <c r="AJ176" s="36"/>
      <c r="AK176" s="20"/>
      <c r="AL176" s="20"/>
      <c r="AM176" s="20"/>
      <c r="AN176" s="20"/>
      <c r="AO176" s="20"/>
      <c r="AP176" s="20"/>
      <c r="AQ176" s="20"/>
      <c r="AR176" s="20"/>
      <c r="AS176" s="20"/>
      <c r="AT176" s="20"/>
      <c r="AU176" s="20"/>
      <c r="AV176" s="20"/>
      <c r="AW176" s="20"/>
      <c r="AX176" s="20"/>
      <c r="AY176" s="20"/>
      <c r="AZ176" s="20"/>
      <c r="BA176" s="20"/>
      <c r="BB176" s="20"/>
    </row>
    <row r="177" spans="1:54" ht="11.25">
      <c r="A177" s="36"/>
      <c r="B177" s="42"/>
      <c r="C177" s="42"/>
      <c r="D177" s="42"/>
      <c r="E177" s="42"/>
      <c r="F177" s="42"/>
      <c r="G177" s="42"/>
      <c r="H177" s="42"/>
      <c r="I177" s="42"/>
      <c r="J177" s="42"/>
      <c r="K177" s="42"/>
      <c r="L177" s="42"/>
      <c r="M177" s="42"/>
      <c r="N177" s="42"/>
      <c r="O177" s="42"/>
      <c r="P177" s="42"/>
      <c r="Q177" s="42"/>
      <c r="R177" s="42"/>
      <c r="S177" s="42"/>
      <c r="T177" s="42"/>
      <c r="U177" s="42"/>
      <c r="V177" s="37"/>
      <c r="W177" s="35"/>
      <c r="X177" s="121"/>
      <c r="Y177" s="121"/>
      <c r="Z177" s="304"/>
      <c r="AA177" s="304"/>
      <c r="AB177" s="36"/>
      <c r="AC177" s="36"/>
      <c r="AD177" s="36"/>
      <c r="AE177" s="36"/>
      <c r="AF177" s="36"/>
      <c r="AG177" s="36"/>
      <c r="AH177" s="36"/>
      <c r="AI177" s="36"/>
      <c r="AJ177" s="36"/>
      <c r="AK177" s="20"/>
      <c r="AL177" s="20"/>
      <c r="AM177" s="20"/>
      <c r="AN177" s="20"/>
      <c r="AO177" s="20"/>
      <c r="AP177" s="20"/>
      <c r="AQ177" s="20"/>
      <c r="AR177" s="20"/>
      <c r="AS177" s="20"/>
      <c r="AT177" s="20"/>
      <c r="AU177" s="20"/>
      <c r="AV177" s="20"/>
      <c r="AW177" s="20"/>
      <c r="AX177" s="20"/>
      <c r="AY177" s="20"/>
      <c r="AZ177" s="20"/>
      <c r="BA177" s="20"/>
      <c r="BB177" s="20"/>
    </row>
    <row r="178" spans="1:54" ht="11.25">
      <c r="A178" s="36"/>
      <c r="B178" s="42"/>
      <c r="C178" s="42"/>
      <c r="D178" s="42"/>
      <c r="E178" s="42"/>
      <c r="F178" s="42"/>
      <c r="G178" s="42"/>
      <c r="H178" s="42"/>
      <c r="I178" s="42"/>
      <c r="J178" s="42"/>
      <c r="K178" s="42"/>
      <c r="L178" s="42"/>
      <c r="M178" s="42"/>
      <c r="N178" s="42"/>
      <c r="O178" s="42"/>
      <c r="P178" s="42"/>
      <c r="Q178" s="42"/>
      <c r="R178" s="42"/>
      <c r="S178" s="42"/>
      <c r="T178" s="42"/>
      <c r="U178" s="42"/>
      <c r="V178" s="37"/>
      <c r="W178" s="35"/>
      <c r="X178" s="121"/>
      <c r="Y178" s="121"/>
      <c r="Z178" s="269"/>
      <c r="AA178" s="269"/>
      <c r="AB178" s="36"/>
      <c r="AC178" s="36"/>
      <c r="AD178" s="36"/>
      <c r="AE178" s="36"/>
      <c r="AF178" s="36"/>
      <c r="AG178" s="36"/>
      <c r="AH178" s="36"/>
      <c r="AI178" s="36"/>
      <c r="AJ178" s="36"/>
      <c r="AK178" s="20"/>
      <c r="AL178" s="20"/>
      <c r="AM178" s="20"/>
      <c r="AN178" s="20"/>
      <c r="AO178" s="20"/>
      <c r="AP178" s="20"/>
      <c r="AQ178" s="20"/>
      <c r="AR178" s="20"/>
      <c r="AS178" s="20"/>
      <c r="AT178" s="20"/>
      <c r="AU178" s="20"/>
      <c r="AV178" s="20"/>
      <c r="AW178" s="20"/>
      <c r="AX178" s="20"/>
      <c r="AY178" s="20"/>
      <c r="AZ178" s="20"/>
      <c r="BA178" s="20"/>
      <c r="BB178" s="20"/>
    </row>
    <row r="179" spans="1:54" ht="11.25">
      <c r="A179" s="36"/>
      <c r="B179" s="42"/>
      <c r="C179" s="42"/>
      <c r="D179" s="42"/>
      <c r="E179" s="42"/>
      <c r="F179" s="42"/>
      <c r="G179" s="42"/>
      <c r="H179" s="42"/>
      <c r="I179" s="42"/>
      <c r="J179" s="42"/>
      <c r="K179" s="42"/>
      <c r="L179" s="42"/>
      <c r="M179" s="42"/>
      <c r="N179" s="42"/>
      <c r="O179" s="42"/>
      <c r="P179" s="42"/>
      <c r="Q179" s="42"/>
      <c r="R179" s="42"/>
      <c r="S179" s="42"/>
      <c r="T179" s="42"/>
      <c r="U179" s="42"/>
      <c r="V179" s="37"/>
      <c r="W179" s="35"/>
      <c r="X179" s="121"/>
      <c r="Y179" s="121"/>
      <c r="Z179" s="269"/>
      <c r="AA179" s="269"/>
      <c r="AB179" s="268"/>
      <c r="AC179" s="36"/>
      <c r="AD179" s="36"/>
      <c r="AE179" s="36"/>
      <c r="AF179" s="36"/>
      <c r="AG179" s="36"/>
      <c r="AH179" s="36"/>
      <c r="AI179" s="36"/>
      <c r="AJ179" s="36"/>
      <c r="AK179" s="20"/>
      <c r="AL179" s="20"/>
      <c r="AM179" s="20"/>
      <c r="AN179" s="20"/>
      <c r="AO179" s="20"/>
      <c r="AP179" s="20"/>
      <c r="AQ179" s="20"/>
      <c r="AR179" s="20"/>
      <c r="AS179" s="20"/>
      <c r="AT179" s="20"/>
      <c r="AU179" s="20"/>
      <c r="AV179" s="20"/>
      <c r="AW179" s="20"/>
      <c r="AX179" s="20"/>
      <c r="AY179" s="20"/>
      <c r="AZ179" s="20"/>
      <c r="BA179" s="20"/>
      <c r="BB179" s="20"/>
    </row>
    <row r="180" spans="1:54" ht="11.25">
      <c r="A180" s="36"/>
      <c r="B180" s="42"/>
      <c r="C180" s="42"/>
      <c r="D180" s="42"/>
      <c r="E180" s="42"/>
      <c r="F180" s="42"/>
      <c r="G180" s="42"/>
      <c r="H180" s="42"/>
      <c r="I180" s="42"/>
      <c r="J180" s="42"/>
      <c r="K180" s="42"/>
      <c r="L180" s="42"/>
      <c r="M180" s="42"/>
      <c r="N180" s="42"/>
      <c r="O180" s="42"/>
      <c r="P180" s="42"/>
      <c r="Q180" s="42"/>
      <c r="R180" s="42"/>
      <c r="S180" s="42"/>
      <c r="T180" s="42"/>
      <c r="U180" s="42"/>
      <c r="V180" s="37"/>
      <c r="W180" s="35"/>
      <c r="X180" s="121"/>
      <c r="Y180" s="121"/>
      <c r="Z180" s="269"/>
      <c r="AA180" s="269"/>
      <c r="AB180" s="36"/>
      <c r="AC180" s="36"/>
      <c r="AD180" s="36"/>
      <c r="AE180" s="36"/>
      <c r="AF180" s="36"/>
      <c r="AG180" s="36"/>
      <c r="AH180" s="36"/>
      <c r="AI180" s="36"/>
      <c r="AJ180" s="36"/>
      <c r="AK180" s="20"/>
      <c r="AL180" s="20"/>
      <c r="AM180" s="20"/>
      <c r="AN180" s="20"/>
      <c r="AO180" s="20"/>
      <c r="AP180" s="20"/>
      <c r="AQ180" s="20"/>
      <c r="AR180" s="20"/>
      <c r="AS180" s="20"/>
      <c r="AT180" s="20"/>
      <c r="AU180" s="20"/>
      <c r="AV180" s="20"/>
      <c r="AW180" s="20"/>
      <c r="AX180" s="20"/>
      <c r="AY180" s="20"/>
      <c r="AZ180" s="20"/>
      <c r="BA180" s="20"/>
      <c r="BB180" s="20"/>
    </row>
    <row r="181" spans="1:54" ht="11.25">
      <c r="A181" s="36"/>
      <c r="B181" s="42"/>
      <c r="C181" s="42"/>
      <c r="D181" s="42"/>
      <c r="E181" s="42"/>
      <c r="F181" s="42"/>
      <c r="G181" s="42"/>
      <c r="H181" s="42"/>
      <c r="I181" s="42"/>
      <c r="J181" s="42"/>
      <c r="K181" s="42"/>
      <c r="L181" s="42"/>
      <c r="M181" s="42"/>
      <c r="N181" s="42"/>
      <c r="O181" s="42"/>
      <c r="P181" s="42"/>
      <c r="Q181" s="42"/>
      <c r="R181" s="42"/>
      <c r="S181" s="42"/>
      <c r="T181" s="42"/>
      <c r="U181" s="42"/>
      <c r="V181" s="37"/>
      <c r="W181" s="35"/>
      <c r="X181" s="121"/>
      <c r="Y181" s="121"/>
      <c r="Z181" s="269"/>
      <c r="AA181" s="269"/>
      <c r="AB181" s="36"/>
      <c r="AC181" s="36"/>
      <c r="AD181" s="36"/>
      <c r="AE181" s="36"/>
      <c r="AF181" s="36"/>
      <c r="AG181" s="36"/>
      <c r="AH181" s="36"/>
      <c r="AI181" s="36"/>
      <c r="AJ181" s="36"/>
      <c r="AK181" s="20"/>
      <c r="AL181" s="20"/>
      <c r="AM181" s="20"/>
      <c r="AN181" s="20"/>
      <c r="AO181" s="20"/>
      <c r="AP181" s="20"/>
      <c r="AQ181" s="20"/>
      <c r="AR181" s="20"/>
      <c r="AS181" s="20"/>
      <c r="AT181" s="20"/>
      <c r="AU181" s="20"/>
      <c r="AV181" s="20"/>
      <c r="AW181" s="20"/>
      <c r="AX181" s="20"/>
      <c r="AY181" s="20"/>
      <c r="AZ181" s="20"/>
      <c r="BA181" s="20"/>
      <c r="BB181" s="20"/>
    </row>
    <row r="182" spans="1:54" ht="11.25">
      <c r="A182" s="36"/>
      <c r="B182" s="42"/>
      <c r="C182" s="42"/>
      <c r="D182" s="42"/>
      <c r="E182" s="42"/>
      <c r="F182" s="42"/>
      <c r="G182" s="42"/>
      <c r="H182" s="42"/>
      <c r="I182" s="42"/>
      <c r="J182" s="42"/>
      <c r="K182" s="42"/>
      <c r="L182" s="42"/>
      <c r="M182" s="42"/>
      <c r="N182" s="42"/>
      <c r="O182" s="42"/>
      <c r="P182" s="42"/>
      <c r="Q182" s="42"/>
      <c r="R182" s="42"/>
      <c r="S182" s="42"/>
      <c r="T182" s="42"/>
      <c r="U182" s="42"/>
      <c r="V182" s="37"/>
      <c r="W182" s="35"/>
      <c r="X182" s="121"/>
      <c r="Y182" s="121"/>
      <c r="Z182" s="269"/>
      <c r="AA182" s="269"/>
      <c r="AB182" s="36"/>
      <c r="AC182" s="36"/>
      <c r="AD182" s="36"/>
      <c r="AE182" s="36"/>
      <c r="AF182" s="36"/>
      <c r="AG182" s="36"/>
      <c r="AH182" s="36"/>
      <c r="AI182" s="36"/>
      <c r="AJ182" s="36"/>
      <c r="AK182" s="20"/>
      <c r="AL182" s="20"/>
      <c r="AM182" s="20"/>
      <c r="AN182" s="20"/>
      <c r="AO182" s="20"/>
      <c r="AP182" s="20"/>
      <c r="AQ182" s="20"/>
      <c r="AR182" s="20"/>
      <c r="AS182" s="20"/>
      <c r="AT182" s="20"/>
      <c r="AU182" s="20"/>
      <c r="AV182" s="20"/>
      <c r="AW182" s="20"/>
      <c r="AX182" s="20"/>
      <c r="AY182" s="20"/>
      <c r="AZ182" s="20"/>
      <c r="BA182" s="20"/>
      <c r="BB182" s="20"/>
    </row>
    <row r="183" spans="1:54" ht="11.25">
      <c r="A183" s="36"/>
      <c r="B183" s="42"/>
      <c r="C183" s="42"/>
      <c r="D183" s="42"/>
      <c r="E183" s="42"/>
      <c r="F183" s="42"/>
      <c r="G183" s="42"/>
      <c r="H183" s="42"/>
      <c r="I183" s="42"/>
      <c r="J183" s="42"/>
      <c r="K183" s="42"/>
      <c r="L183" s="42"/>
      <c r="M183" s="42"/>
      <c r="N183" s="42"/>
      <c r="O183" s="42"/>
      <c r="P183" s="42"/>
      <c r="Q183" s="42"/>
      <c r="R183" s="42"/>
      <c r="S183" s="42"/>
      <c r="T183" s="42"/>
      <c r="U183" s="42"/>
      <c r="V183" s="37"/>
      <c r="W183" s="35"/>
      <c r="X183" s="121"/>
      <c r="Y183" s="121"/>
      <c r="Z183" s="269"/>
      <c r="AA183" s="269"/>
      <c r="AB183" s="105"/>
      <c r="AC183" s="36"/>
      <c r="AD183" s="36"/>
      <c r="AE183" s="36"/>
      <c r="AF183" s="36"/>
      <c r="AG183" s="36"/>
      <c r="AH183" s="36"/>
      <c r="AI183" s="36"/>
      <c r="AJ183" s="36"/>
      <c r="AK183" s="20"/>
      <c r="AL183" s="20"/>
      <c r="AM183" s="20"/>
      <c r="AN183" s="20"/>
      <c r="AO183" s="20"/>
      <c r="AP183" s="20"/>
      <c r="AQ183" s="20"/>
      <c r="AR183" s="20"/>
      <c r="AS183" s="20"/>
      <c r="AT183" s="20"/>
      <c r="AU183" s="20"/>
      <c r="AV183" s="20"/>
      <c r="AW183" s="20"/>
      <c r="AX183" s="20"/>
      <c r="AY183" s="20"/>
      <c r="AZ183" s="20"/>
      <c r="BA183" s="20"/>
      <c r="BB183" s="20"/>
    </row>
    <row r="184" spans="1:54" ht="11.25">
      <c r="A184" s="36"/>
      <c r="B184" s="42"/>
      <c r="C184" s="42"/>
      <c r="D184" s="42"/>
      <c r="E184" s="42"/>
      <c r="F184" s="42"/>
      <c r="G184" s="42"/>
      <c r="H184" s="42"/>
      <c r="I184" s="42"/>
      <c r="J184" s="42"/>
      <c r="K184" s="42"/>
      <c r="L184" s="42"/>
      <c r="M184" s="42"/>
      <c r="N184" s="42"/>
      <c r="O184" s="42"/>
      <c r="P184" s="42"/>
      <c r="Q184" s="42"/>
      <c r="R184" s="42"/>
      <c r="S184" s="42"/>
      <c r="T184" s="42"/>
      <c r="U184" s="42"/>
      <c r="V184" s="37"/>
      <c r="W184" s="35"/>
      <c r="X184" s="121"/>
      <c r="Y184" s="121"/>
      <c r="Z184" s="269"/>
      <c r="AA184" s="269"/>
      <c r="AB184" s="105"/>
      <c r="AC184" s="36"/>
      <c r="AD184" s="36"/>
      <c r="AE184" s="36"/>
      <c r="AF184" s="36"/>
      <c r="AG184" s="36"/>
      <c r="AH184" s="36"/>
      <c r="AI184" s="36"/>
      <c r="AJ184" s="36"/>
      <c r="AK184" s="20"/>
      <c r="AL184" s="20"/>
      <c r="AM184" s="20"/>
      <c r="AN184" s="20"/>
      <c r="AO184" s="20"/>
      <c r="AP184" s="20"/>
      <c r="AQ184" s="20"/>
      <c r="AR184" s="20"/>
      <c r="AS184" s="20"/>
      <c r="AT184" s="20"/>
      <c r="AU184" s="20"/>
      <c r="AV184" s="20"/>
      <c r="AW184" s="20"/>
      <c r="AX184" s="20"/>
      <c r="AY184" s="20"/>
      <c r="AZ184" s="20"/>
      <c r="BA184" s="20"/>
      <c r="BB184" s="20"/>
    </row>
    <row r="185" spans="1:54" ht="11.25">
      <c r="A185" s="36"/>
      <c r="B185" s="42"/>
      <c r="C185" s="42"/>
      <c r="D185" s="42"/>
      <c r="E185" s="42"/>
      <c r="F185" s="42"/>
      <c r="G185" s="42"/>
      <c r="H185" s="42"/>
      <c r="I185" s="42"/>
      <c r="J185" s="42"/>
      <c r="K185" s="42"/>
      <c r="L185" s="42"/>
      <c r="M185" s="42"/>
      <c r="N185" s="42"/>
      <c r="O185" s="42"/>
      <c r="P185" s="42"/>
      <c r="Q185" s="42"/>
      <c r="R185" s="42"/>
      <c r="S185" s="42"/>
      <c r="T185" s="42"/>
      <c r="U185" s="42"/>
      <c r="V185" s="37"/>
      <c r="W185" s="35"/>
      <c r="X185" s="121"/>
      <c r="Y185" s="121"/>
      <c r="Z185" s="269"/>
      <c r="AA185" s="269"/>
      <c r="AB185" s="36"/>
      <c r="AC185" s="36"/>
      <c r="AD185" s="36"/>
      <c r="AE185" s="36"/>
      <c r="AF185" s="36"/>
      <c r="AG185" s="36"/>
      <c r="AH185" s="36"/>
      <c r="AI185" s="36"/>
      <c r="AJ185" s="36"/>
      <c r="AK185" s="20"/>
      <c r="AL185" s="20"/>
      <c r="AM185" s="20"/>
      <c r="AN185" s="20"/>
      <c r="AO185" s="20"/>
      <c r="AP185" s="20"/>
      <c r="AQ185" s="20"/>
      <c r="AR185" s="20"/>
      <c r="AS185" s="20"/>
      <c r="AT185" s="20"/>
      <c r="AU185" s="20"/>
      <c r="AV185" s="20"/>
      <c r="AW185" s="20"/>
      <c r="AX185" s="20"/>
      <c r="AY185" s="20"/>
      <c r="AZ185" s="20"/>
      <c r="BA185" s="20"/>
      <c r="BB185" s="20"/>
    </row>
    <row r="186" spans="1:54" ht="11.25">
      <c r="A186" s="36"/>
      <c r="B186" s="42"/>
      <c r="C186" s="42"/>
      <c r="D186" s="42"/>
      <c r="E186" s="42"/>
      <c r="F186" s="42"/>
      <c r="G186" s="42"/>
      <c r="H186" s="42"/>
      <c r="I186" s="42"/>
      <c r="J186" s="42"/>
      <c r="K186" s="42"/>
      <c r="L186" s="42"/>
      <c r="M186" s="42"/>
      <c r="N186" s="42"/>
      <c r="O186" s="42"/>
      <c r="P186" s="42"/>
      <c r="Q186" s="42"/>
      <c r="R186" s="42"/>
      <c r="S186" s="42"/>
      <c r="T186" s="42"/>
      <c r="U186" s="42"/>
      <c r="V186" s="37"/>
      <c r="W186" s="35"/>
      <c r="X186" s="121"/>
      <c r="Y186" s="121"/>
      <c r="Z186" s="269"/>
      <c r="AA186" s="269"/>
      <c r="AB186" s="36"/>
      <c r="AC186" s="36"/>
      <c r="AD186" s="36"/>
      <c r="AE186" s="36"/>
      <c r="AF186" s="36"/>
      <c r="AG186" s="36"/>
      <c r="AH186" s="36"/>
      <c r="AI186" s="36"/>
      <c r="AJ186" s="36"/>
      <c r="AK186" s="20"/>
      <c r="AL186" s="20"/>
      <c r="AM186" s="20"/>
      <c r="AN186" s="20"/>
      <c r="AO186" s="20"/>
      <c r="AP186" s="20"/>
      <c r="AQ186" s="20"/>
      <c r="AR186" s="20"/>
      <c r="AS186" s="20"/>
      <c r="AT186" s="20"/>
      <c r="AU186" s="20"/>
      <c r="AV186" s="20"/>
      <c r="AW186" s="20"/>
      <c r="AX186" s="20"/>
      <c r="AY186" s="20"/>
      <c r="AZ186" s="20"/>
      <c r="BA186" s="20"/>
      <c r="BB186" s="20"/>
    </row>
    <row r="187" spans="1:54" ht="12.75" customHeight="1">
      <c r="A187" s="36"/>
      <c r="B187" s="42"/>
      <c r="C187" s="42"/>
      <c r="D187" s="42"/>
      <c r="E187" s="42"/>
      <c r="F187" s="42"/>
      <c r="G187" s="42"/>
      <c r="H187" s="42"/>
      <c r="I187" s="42"/>
      <c r="J187" s="42"/>
      <c r="K187" s="42"/>
      <c r="L187" s="42"/>
      <c r="M187" s="42"/>
      <c r="N187" s="42"/>
      <c r="O187" s="42"/>
      <c r="P187" s="42"/>
      <c r="Q187" s="42"/>
      <c r="R187" s="42"/>
      <c r="S187" s="42"/>
      <c r="T187" s="42"/>
      <c r="U187" s="42"/>
      <c r="V187" s="37"/>
      <c r="W187" s="35"/>
      <c r="X187" s="121"/>
      <c r="Y187" s="121"/>
      <c r="Z187" s="36"/>
      <c r="AA187" s="36"/>
      <c r="AB187" s="36"/>
      <c r="AC187" s="36"/>
      <c r="AD187" s="36"/>
      <c r="AE187" s="36"/>
      <c r="AF187" s="36"/>
      <c r="AG187" s="36"/>
      <c r="AH187" s="36"/>
      <c r="AI187" s="36"/>
      <c r="AJ187" s="36"/>
      <c r="AK187" s="20"/>
      <c r="AL187" s="20"/>
      <c r="AM187" s="20"/>
      <c r="AN187" s="20"/>
      <c r="AO187" s="20"/>
      <c r="AP187" s="20"/>
      <c r="AQ187" s="20"/>
      <c r="AR187" s="20"/>
      <c r="AS187" s="20"/>
      <c r="AT187" s="20"/>
      <c r="AU187" s="20"/>
      <c r="AV187" s="20"/>
      <c r="AW187" s="20"/>
      <c r="AX187" s="20"/>
      <c r="AY187" s="20"/>
      <c r="AZ187" s="20"/>
      <c r="BA187" s="20"/>
      <c r="BB187" s="20"/>
    </row>
    <row r="188" spans="1:54" ht="11.25">
      <c r="A188" s="36"/>
      <c r="B188" s="42"/>
      <c r="C188" s="42"/>
      <c r="D188" s="42"/>
      <c r="E188" s="42"/>
      <c r="F188" s="42"/>
      <c r="G188" s="42"/>
      <c r="H188" s="42"/>
      <c r="I188" s="42"/>
      <c r="J188" s="42"/>
      <c r="K188" s="42"/>
      <c r="L188" s="42"/>
      <c r="M188" s="42"/>
      <c r="N188" s="42"/>
      <c r="O188" s="42"/>
      <c r="P188" s="42"/>
      <c r="Q188" s="42"/>
      <c r="R188" s="42"/>
      <c r="S188" s="42"/>
      <c r="T188" s="42"/>
      <c r="U188" s="42"/>
      <c r="V188" s="37"/>
      <c r="W188" s="35"/>
      <c r="X188" s="121"/>
      <c r="Y188" s="121"/>
      <c r="Z188" s="36"/>
      <c r="AA188" s="36"/>
      <c r="AB188" s="36"/>
      <c r="AC188" s="36"/>
      <c r="AD188" s="36"/>
      <c r="AE188" s="36"/>
      <c r="AF188" s="36"/>
      <c r="AG188" s="36"/>
      <c r="AH188" s="36"/>
      <c r="AI188" s="36"/>
      <c r="AJ188" s="36"/>
      <c r="AK188" s="20"/>
      <c r="AL188" s="20"/>
      <c r="AM188" s="20"/>
      <c r="AN188" s="20"/>
      <c r="AO188" s="20"/>
      <c r="AP188" s="20"/>
      <c r="AQ188" s="20"/>
      <c r="AR188" s="20"/>
      <c r="AS188" s="20"/>
      <c r="AT188" s="20"/>
      <c r="AU188" s="20"/>
      <c r="AV188" s="20"/>
      <c r="AW188" s="20"/>
      <c r="AX188" s="20"/>
      <c r="AY188" s="20"/>
      <c r="AZ188" s="20"/>
      <c r="BA188" s="20"/>
      <c r="BB188" s="20"/>
    </row>
    <row r="189" spans="1:54" ht="11.25">
      <c r="A189" s="36"/>
      <c r="B189" s="36"/>
      <c r="C189" s="36"/>
      <c r="D189" s="36"/>
      <c r="E189" s="36"/>
      <c r="F189" s="36"/>
      <c r="G189" s="36"/>
      <c r="H189" s="36"/>
      <c r="I189" s="36"/>
      <c r="J189" s="36"/>
      <c r="K189" s="36"/>
      <c r="L189" s="36"/>
      <c r="M189" s="36"/>
      <c r="N189" s="36"/>
      <c r="O189" s="36"/>
      <c r="P189" s="36"/>
      <c r="Q189" s="36"/>
      <c r="R189" s="36"/>
      <c r="S189" s="36"/>
      <c r="T189" s="36"/>
      <c r="U189" s="36"/>
      <c r="V189" s="36"/>
      <c r="W189" s="36"/>
      <c r="X189" s="121"/>
      <c r="Y189" s="121"/>
      <c r="Z189" s="36"/>
      <c r="AA189" s="36"/>
      <c r="AB189" s="36"/>
      <c r="AC189" s="36"/>
      <c r="AD189" s="36"/>
      <c r="AE189" s="36"/>
      <c r="AF189" s="36"/>
      <c r="AG189" s="36"/>
      <c r="AH189" s="36"/>
      <c r="AI189" s="36"/>
      <c r="AJ189" s="36"/>
      <c r="AK189" s="20"/>
      <c r="AL189" s="20"/>
      <c r="AM189" s="20"/>
      <c r="AN189" s="20"/>
      <c r="AO189" s="20"/>
      <c r="AP189" s="20"/>
      <c r="AQ189" s="20"/>
      <c r="AR189" s="20"/>
      <c r="AS189" s="20"/>
      <c r="AT189" s="20"/>
      <c r="AU189" s="20"/>
      <c r="AV189" s="20"/>
      <c r="AW189" s="20"/>
      <c r="AX189" s="20"/>
      <c r="AY189" s="20"/>
      <c r="AZ189" s="20"/>
      <c r="BA189" s="20"/>
      <c r="BB189" s="20"/>
    </row>
    <row r="190" spans="1:54" ht="11.25">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121"/>
      <c r="Y190" s="121"/>
      <c r="Z190" s="36"/>
      <c r="AA190" s="36"/>
      <c r="AB190" s="36"/>
      <c r="AC190" s="36"/>
      <c r="AD190" s="36"/>
      <c r="AE190" s="36"/>
      <c r="AF190" s="36"/>
      <c r="AG190" s="36"/>
      <c r="AH190" s="36"/>
      <c r="AI190" s="36"/>
      <c r="AJ190" s="36"/>
      <c r="AK190" s="20"/>
      <c r="AL190" s="20"/>
      <c r="AM190" s="20"/>
      <c r="AN190" s="20"/>
      <c r="AO190" s="20"/>
      <c r="AP190" s="20"/>
      <c r="AQ190" s="20"/>
      <c r="AR190" s="20"/>
      <c r="AS190" s="20"/>
      <c r="AT190" s="20"/>
      <c r="AU190" s="20"/>
      <c r="AV190" s="20"/>
      <c r="AW190" s="20"/>
      <c r="AX190" s="20"/>
      <c r="AY190" s="20"/>
      <c r="AZ190" s="20"/>
      <c r="BA190" s="20"/>
      <c r="BB190" s="20"/>
    </row>
    <row r="191" spans="1:54" ht="11.25">
      <c r="A191" s="36"/>
      <c r="B191" s="36"/>
      <c r="C191" s="36"/>
      <c r="D191" s="36"/>
      <c r="E191" s="36"/>
      <c r="F191" s="36"/>
      <c r="G191" s="36"/>
      <c r="H191" s="36"/>
      <c r="I191" s="36"/>
      <c r="J191" s="36"/>
      <c r="K191" s="36"/>
      <c r="L191" s="36"/>
      <c r="M191" s="36"/>
      <c r="N191" s="36"/>
      <c r="O191" s="36"/>
      <c r="P191" s="36"/>
      <c r="Q191" s="36"/>
      <c r="R191" s="36"/>
      <c r="S191" s="36"/>
      <c r="T191" s="36"/>
      <c r="U191" s="36"/>
      <c r="V191" s="36"/>
      <c r="W191" s="36"/>
      <c r="X191" s="121"/>
      <c r="Y191" s="121"/>
      <c r="Z191" s="36"/>
      <c r="AA191" s="36"/>
      <c r="AB191" s="36"/>
      <c r="AC191" s="36"/>
      <c r="AD191" s="36"/>
      <c r="AE191" s="36"/>
      <c r="AF191" s="36"/>
      <c r="AG191" s="36"/>
      <c r="AH191" s="36"/>
      <c r="AI191" s="36"/>
      <c r="AJ191" s="36"/>
      <c r="AK191" s="20"/>
      <c r="AL191" s="20"/>
      <c r="AM191" s="20"/>
      <c r="AN191" s="20"/>
      <c r="AO191" s="20"/>
      <c r="AP191" s="20"/>
      <c r="AQ191" s="20"/>
      <c r="AR191" s="20"/>
      <c r="AS191" s="20"/>
      <c r="AT191" s="20"/>
      <c r="AU191" s="20"/>
      <c r="AV191" s="20"/>
      <c r="AW191" s="20"/>
      <c r="AX191" s="20"/>
      <c r="AY191" s="20"/>
      <c r="AZ191" s="20"/>
      <c r="BA191" s="20"/>
      <c r="BB191" s="20"/>
    </row>
    <row r="192" spans="1:54" ht="10.5">
      <c r="A192" s="36"/>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20"/>
      <c r="AL192" s="20"/>
      <c r="AM192" s="20"/>
      <c r="AN192" s="20"/>
      <c r="AO192" s="20"/>
      <c r="AP192" s="20"/>
      <c r="AQ192" s="20"/>
      <c r="AR192" s="20"/>
      <c r="AS192" s="20"/>
      <c r="AT192" s="20"/>
      <c r="AU192" s="20"/>
      <c r="AV192" s="20"/>
      <c r="AW192" s="20"/>
      <c r="AX192" s="20"/>
      <c r="AY192" s="20"/>
      <c r="AZ192" s="20"/>
      <c r="BA192" s="20"/>
      <c r="BB192" s="20"/>
    </row>
    <row r="193" spans="1:54" ht="10.5">
      <c r="A193" s="36"/>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20"/>
      <c r="AL193" s="20"/>
      <c r="AM193" s="20"/>
      <c r="AN193" s="20"/>
      <c r="AO193" s="20"/>
      <c r="AP193" s="20"/>
      <c r="AQ193" s="20"/>
      <c r="AR193" s="20"/>
      <c r="AS193" s="20"/>
      <c r="AT193" s="20"/>
      <c r="AU193" s="20"/>
      <c r="AV193" s="20"/>
      <c r="AW193" s="20"/>
      <c r="AX193" s="20"/>
      <c r="AY193" s="20"/>
      <c r="AZ193" s="20"/>
      <c r="BA193" s="20"/>
      <c r="BB193" s="20"/>
    </row>
    <row r="194" spans="1:54" ht="10.5">
      <c r="A194" s="36"/>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20"/>
      <c r="AL194" s="20"/>
      <c r="AM194" s="20"/>
      <c r="AN194" s="20"/>
      <c r="AO194" s="20"/>
      <c r="AP194" s="20"/>
      <c r="AQ194" s="20"/>
      <c r="AR194" s="20"/>
      <c r="AS194" s="20"/>
      <c r="AT194" s="20"/>
      <c r="AU194" s="20"/>
      <c r="AV194" s="20"/>
      <c r="AW194" s="20"/>
      <c r="AX194" s="20"/>
      <c r="AY194" s="20"/>
      <c r="AZ194" s="20"/>
      <c r="BA194" s="20"/>
      <c r="BB194" s="20"/>
    </row>
    <row r="195" spans="1:54" ht="10.5">
      <c r="A195" s="36"/>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20"/>
      <c r="AL195" s="20"/>
      <c r="AM195" s="20"/>
      <c r="AN195" s="20"/>
      <c r="AO195" s="20"/>
      <c r="AP195" s="20"/>
      <c r="AQ195" s="20"/>
      <c r="AR195" s="20"/>
      <c r="AS195" s="20"/>
      <c r="AT195" s="20"/>
      <c r="AU195" s="20"/>
      <c r="AV195" s="20"/>
      <c r="AW195" s="20"/>
      <c r="AX195" s="20"/>
      <c r="AY195" s="20"/>
      <c r="AZ195" s="20"/>
      <c r="BA195" s="20"/>
      <c r="BB195" s="20"/>
    </row>
    <row r="196" spans="1:54" ht="10.5">
      <c r="A196" s="323"/>
      <c r="B196" s="323"/>
      <c r="C196" s="323"/>
      <c r="D196" s="323"/>
      <c r="E196" s="323"/>
      <c r="F196" s="323"/>
      <c r="G196" s="323"/>
      <c r="H196" s="323"/>
      <c r="I196" s="323"/>
      <c r="J196" s="323"/>
      <c r="K196" s="323"/>
      <c r="L196" s="323"/>
      <c r="M196" s="323"/>
      <c r="N196" s="323"/>
      <c r="O196" s="323"/>
      <c r="P196" s="323"/>
      <c r="Q196" s="323"/>
      <c r="R196" s="323"/>
      <c r="S196" s="323"/>
      <c r="T196" s="323"/>
      <c r="U196" s="323"/>
      <c r="V196" s="323"/>
      <c r="W196" s="323"/>
      <c r="X196" s="36"/>
      <c r="Y196" s="36"/>
      <c r="Z196" s="36"/>
      <c r="AA196" s="36"/>
      <c r="AB196" s="36"/>
      <c r="AC196" s="36"/>
      <c r="AD196" s="20"/>
      <c r="AE196" s="20"/>
      <c r="AF196" s="20"/>
      <c r="AG196" s="20"/>
      <c r="AH196" s="20"/>
      <c r="AI196" s="301"/>
      <c r="AJ196" s="36"/>
      <c r="AK196" s="20"/>
      <c r="AL196" s="20"/>
      <c r="AM196" s="20"/>
      <c r="AN196" s="20"/>
      <c r="AO196" s="20"/>
      <c r="AP196" s="20"/>
      <c r="AQ196" s="20"/>
      <c r="AR196" s="20"/>
      <c r="AS196" s="20"/>
      <c r="AT196" s="20"/>
      <c r="AU196" s="20"/>
      <c r="AV196" s="20"/>
      <c r="AW196" s="20"/>
      <c r="AX196" s="20"/>
      <c r="AY196" s="20"/>
      <c r="AZ196" s="20"/>
      <c r="BA196" s="20"/>
      <c r="BB196" s="20"/>
    </row>
    <row r="197" spans="24:54" ht="11.25">
      <c r="X197" s="36"/>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36"/>
      <c r="AW197" s="36"/>
      <c r="AX197" s="36"/>
      <c r="AY197" s="36"/>
      <c r="AZ197" s="36"/>
      <c r="BA197" s="36"/>
      <c r="BB197" s="36"/>
    </row>
    <row r="198" spans="24:54" ht="11.25">
      <c r="X198" s="323"/>
      <c r="Y198" s="323"/>
      <c r="AB198" s="36"/>
      <c r="AC198" s="36"/>
      <c r="AD198" s="36"/>
      <c r="AE198" s="36"/>
      <c r="AF198" s="36"/>
      <c r="AG198" s="36"/>
      <c r="AH198" s="36"/>
      <c r="AI198" s="36"/>
      <c r="AJ198" s="36"/>
      <c r="AK198" s="36"/>
      <c r="AL198" s="36"/>
      <c r="AM198" s="36"/>
      <c r="AN198" s="36"/>
      <c r="AO198" s="36"/>
      <c r="AP198" s="36"/>
      <c r="AQ198" s="36"/>
      <c r="AR198" s="36"/>
      <c r="AS198" s="36"/>
      <c r="AT198" s="36"/>
      <c r="AU198" s="36"/>
      <c r="AV198" s="36"/>
      <c r="AW198" s="36"/>
      <c r="AX198" s="36"/>
      <c r="AY198" s="36"/>
      <c r="AZ198" s="36"/>
      <c r="BA198" s="36"/>
      <c r="BB198" s="36"/>
    </row>
    <row r="199" spans="24:54" ht="11.25">
      <c r="X199" s="323"/>
      <c r="Y199" s="323"/>
      <c r="AB199" s="36"/>
      <c r="AC199" s="36"/>
      <c r="AD199" s="36"/>
      <c r="AE199" s="36"/>
      <c r="AF199" s="36"/>
      <c r="AG199" s="36"/>
      <c r="AH199" s="36"/>
      <c r="AI199" s="36"/>
      <c r="AJ199" s="36"/>
      <c r="AK199" s="36"/>
      <c r="AL199" s="36"/>
      <c r="AM199" s="36"/>
      <c r="AN199" s="36"/>
      <c r="AO199" s="36"/>
      <c r="AP199" s="36"/>
      <c r="AQ199" s="36"/>
      <c r="AR199" s="36"/>
      <c r="AS199" s="36"/>
      <c r="AT199" s="36"/>
      <c r="AU199" s="36"/>
      <c r="AV199" s="36"/>
      <c r="AW199" s="36"/>
      <c r="AX199" s="36"/>
      <c r="AY199" s="36"/>
      <c r="AZ199" s="36"/>
      <c r="BA199" s="36"/>
      <c r="BB199" s="36"/>
    </row>
    <row r="200" spans="28:52" ht="11.25">
      <c r="AB200" s="112"/>
      <c r="AC200" s="33"/>
      <c r="AI200" s="302"/>
      <c r="AJ200" s="302"/>
      <c r="AK200" s="302"/>
      <c r="AL200" s="302"/>
      <c r="AM200" s="302"/>
      <c r="AN200" s="302"/>
      <c r="AO200" s="302"/>
      <c r="AP200" s="302"/>
      <c r="AQ200" s="302"/>
      <c r="AR200" s="302"/>
      <c r="AS200" s="302"/>
      <c r="AT200" s="302"/>
      <c r="AU200" s="302"/>
      <c r="AV200" s="302"/>
      <c r="AW200" s="302"/>
      <c r="AX200" s="302"/>
      <c r="AY200" s="302"/>
      <c r="AZ200" s="302"/>
    </row>
    <row r="201" spans="28:52" ht="11.25">
      <c r="AB201" s="303"/>
      <c r="AC201" s="33"/>
      <c r="AI201" s="302"/>
      <c r="AJ201" s="302"/>
      <c r="AK201" s="302"/>
      <c r="AL201" s="302"/>
      <c r="AM201" s="302"/>
      <c r="AN201" s="302"/>
      <c r="AO201" s="302"/>
      <c r="AP201" s="302"/>
      <c r="AQ201" s="302"/>
      <c r="AR201" s="302"/>
      <c r="AS201" s="302"/>
      <c r="AT201" s="302"/>
      <c r="AU201" s="302"/>
      <c r="AV201" s="302"/>
      <c r="AW201" s="302"/>
      <c r="AX201" s="302"/>
      <c r="AY201" s="302"/>
      <c r="AZ201" s="302"/>
    </row>
    <row r="202" spans="28:52" ht="11.25">
      <c r="AB202" s="112"/>
      <c r="AC202" s="33"/>
      <c r="AI202" s="302"/>
      <c r="AJ202" s="302"/>
      <c r="AK202" s="302"/>
      <c r="AL202" s="302"/>
      <c r="AM202" s="302"/>
      <c r="AN202" s="302"/>
      <c r="AO202" s="302"/>
      <c r="AP202" s="302"/>
      <c r="AQ202" s="302"/>
      <c r="AR202" s="302"/>
      <c r="AS202" s="302"/>
      <c r="AT202" s="302"/>
      <c r="AU202" s="302"/>
      <c r="AV202" s="302"/>
      <c r="AW202" s="302"/>
      <c r="AX202" s="302"/>
      <c r="AY202" s="302"/>
      <c r="AZ202" s="302"/>
    </row>
    <row r="203" spans="28:52" ht="11.25">
      <c r="AB203" s="112"/>
      <c r="AC203" s="33"/>
      <c r="AI203" s="302"/>
      <c r="AJ203" s="302"/>
      <c r="AK203" s="302"/>
      <c r="AL203" s="302"/>
      <c r="AM203" s="302"/>
      <c r="AN203" s="302"/>
      <c r="AO203" s="302"/>
      <c r="AP203" s="302"/>
      <c r="AQ203" s="302"/>
      <c r="AR203" s="302"/>
      <c r="AS203" s="302"/>
      <c r="AT203" s="302"/>
      <c r="AU203" s="302"/>
      <c r="AV203" s="302"/>
      <c r="AW203" s="302"/>
      <c r="AX203" s="302"/>
      <c r="AY203" s="302"/>
      <c r="AZ203" s="302"/>
    </row>
    <row r="204" spans="28:52" ht="11.25">
      <c r="AB204" s="112"/>
      <c r="AC204" s="33"/>
      <c r="AD204" s="33"/>
      <c r="AE204" s="33"/>
      <c r="AF204" s="33"/>
      <c r="AG204" s="33"/>
      <c r="AH204" s="33"/>
      <c r="AI204" s="33"/>
      <c r="AJ204" s="302"/>
      <c r="AK204" s="302"/>
      <c r="AL204" s="302"/>
      <c r="AM204" s="302"/>
      <c r="AN204" s="302"/>
      <c r="AO204" s="302"/>
      <c r="AP204" s="302"/>
      <c r="AQ204" s="302"/>
      <c r="AR204" s="302"/>
      <c r="AS204" s="302"/>
      <c r="AT204" s="302"/>
      <c r="AU204" s="302"/>
      <c r="AV204" s="302"/>
      <c r="AW204" s="302"/>
      <c r="AX204" s="302"/>
      <c r="AY204" s="302"/>
      <c r="AZ204" s="302"/>
    </row>
    <row r="205" spans="28:52" ht="11.25">
      <c r="AB205" s="112"/>
      <c r="AC205" s="33"/>
      <c r="AD205" s="33"/>
      <c r="AE205" s="33"/>
      <c r="AF205" s="33"/>
      <c r="AG205" s="33"/>
      <c r="AH205" s="33"/>
      <c r="AI205" s="33"/>
      <c r="AJ205" s="33"/>
      <c r="AK205" s="302"/>
      <c r="AL205" s="302"/>
      <c r="AM205" s="302"/>
      <c r="AN205" s="302"/>
      <c r="AO205" s="302"/>
      <c r="AP205" s="302"/>
      <c r="AQ205" s="302"/>
      <c r="AR205" s="302"/>
      <c r="AS205" s="302"/>
      <c r="AT205" s="302"/>
      <c r="AU205" s="302"/>
      <c r="AV205" s="302"/>
      <c r="AW205" s="302"/>
      <c r="AX205" s="302"/>
      <c r="AY205" s="302"/>
      <c r="AZ205" s="302"/>
    </row>
    <row r="206" spans="28:36" ht="11.25">
      <c r="AB206" s="112"/>
      <c r="AC206" s="33"/>
      <c r="AD206" s="33"/>
      <c r="AE206" s="33"/>
      <c r="AF206" s="33"/>
      <c r="AG206" s="33"/>
      <c r="AH206" s="33"/>
      <c r="AI206" s="33"/>
      <c r="AJ206" s="33"/>
    </row>
    <row r="207" spans="28:36" ht="11.25">
      <c r="AB207" s="112"/>
      <c r="AC207" s="33"/>
      <c r="AD207" s="33"/>
      <c r="AE207" s="33"/>
      <c r="AF207" s="33"/>
      <c r="AG207" s="33"/>
      <c r="AH207" s="33"/>
      <c r="AI207" s="33"/>
      <c r="AJ207" s="33"/>
    </row>
    <row r="208" spans="28:36" ht="11.25">
      <c r="AB208" s="112"/>
      <c r="AC208" s="33"/>
      <c r="AD208" s="33"/>
      <c r="AE208" s="33"/>
      <c r="AF208" s="33"/>
      <c r="AG208" s="33"/>
      <c r="AH208" s="33"/>
      <c r="AI208" s="33"/>
      <c r="AJ208" s="33"/>
    </row>
    <row r="209" spans="28:36" ht="11.25">
      <c r="AB209" s="112"/>
      <c r="AC209" s="33"/>
      <c r="AD209" s="33"/>
      <c r="AE209" s="33"/>
      <c r="AF209" s="33"/>
      <c r="AG209" s="33"/>
      <c r="AH209" s="33"/>
      <c r="AI209" s="33"/>
      <c r="AJ209" s="33"/>
    </row>
    <row r="210" spans="28:36" ht="11.25">
      <c r="AB210" s="112"/>
      <c r="AC210" s="33"/>
      <c r="AD210" s="33"/>
      <c r="AE210" s="33"/>
      <c r="AF210" s="33"/>
      <c r="AG210" s="33"/>
      <c r="AH210" s="33"/>
      <c r="AI210" s="33"/>
      <c r="AJ210" s="33"/>
    </row>
    <row r="211" spans="28:36" ht="11.25">
      <c r="AB211" s="112"/>
      <c r="AC211" s="33"/>
      <c r="AD211" s="33"/>
      <c r="AE211" s="33"/>
      <c r="AF211" s="33"/>
      <c r="AG211" s="33"/>
      <c r="AH211" s="33"/>
      <c r="AI211" s="33"/>
      <c r="AJ211" s="33"/>
    </row>
    <row r="212" spans="28:36" ht="11.25">
      <c r="AB212" s="112"/>
      <c r="AJ212" s="33"/>
    </row>
    <row r="213" ht="11.25">
      <c r="AB213" s="113"/>
    </row>
    <row r="214" ht="11.25">
      <c r="AD214" s="98"/>
    </row>
    <row r="215" spans="30:32" ht="11.25">
      <c r="AD215" s="278"/>
      <c r="AE215" s="114"/>
      <c r="AF215" s="114"/>
    </row>
    <row r="216" ht="12.75" customHeight="1">
      <c r="AD216" s="98"/>
    </row>
    <row r="246" spans="26:27" ht="11.25">
      <c r="Z246" s="111"/>
      <c r="AA246" s="111"/>
    </row>
    <row r="247" spans="1:27" ht="11.25">
      <c r="A247" s="111"/>
      <c r="B247" s="111"/>
      <c r="C247" s="111"/>
      <c r="D247" s="111"/>
      <c r="E247" s="111"/>
      <c r="F247" s="111"/>
      <c r="G247" s="111"/>
      <c r="H247" s="111"/>
      <c r="I247" s="111"/>
      <c r="J247" s="111"/>
      <c r="K247" s="111"/>
      <c r="L247" s="111"/>
      <c r="M247" s="111"/>
      <c r="N247" s="111"/>
      <c r="O247" s="111"/>
      <c r="P247" s="111"/>
      <c r="Q247" s="111"/>
      <c r="R247" s="111"/>
      <c r="S247" s="111"/>
      <c r="T247" s="111"/>
      <c r="U247" s="111"/>
      <c r="V247" s="111"/>
      <c r="W247" s="322"/>
      <c r="Z247" s="111"/>
      <c r="AA247" s="111"/>
    </row>
    <row r="248" spans="1:29" ht="11.25">
      <c r="A248" s="111"/>
      <c r="B248" s="111"/>
      <c r="C248" s="111"/>
      <c r="D248" s="111"/>
      <c r="E248" s="111"/>
      <c r="F248" s="111"/>
      <c r="G248" s="111"/>
      <c r="H248" s="111"/>
      <c r="I248" s="111"/>
      <c r="J248" s="111"/>
      <c r="K248" s="111"/>
      <c r="L248" s="111"/>
      <c r="M248" s="111"/>
      <c r="N248" s="111"/>
      <c r="O248" s="111"/>
      <c r="P248" s="111"/>
      <c r="Q248" s="111"/>
      <c r="R248" s="111"/>
      <c r="S248" s="111"/>
      <c r="T248" s="111"/>
      <c r="U248" s="111"/>
      <c r="V248" s="111"/>
      <c r="W248" s="322"/>
      <c r="Z248" s="111"/>
      <c r="AA248" s="111"/>
      <c r="AC248" s="111"/>
    </row>
    <row r="249" spans="1:29" ht="11.25">
      <c r="A249" s="111"/>
      <c r="B249" s="111"/>
      <c r="C249" s="111"/>
      <c r="D249" s="111"/>
      <c r="E249" s="111"/>
      <c r="F249" s="111"/>
      <c r="G249" s="111"/>
      <c r="H249" s="111"/>
      <c r="I249" s="111"/>
      <c r="J249" s="111"/>
      <c r="K249" s="111"/>
      <c r="L249" s="111"/>
      <c r="M249" s="111"/>
      <c r="N249" s="111"/>
      <c r="O249" s="111"/>
      <c r="P249" s="111"/>
      <c r="Q249" s="111"/>
      <c r="R249" s="111"/>
      <c r="S249" s="111"/>
      <c r="T249" s="111"/>
      <c r="U249" s="111"/>
      <c r="V249" s="111"/>
      <c r="W249" s="322"/>
      <c r="Z249" s="111"/>
      <c r="AA249" s="111"/>
      <c r="AC249" s="111"/>
    </row>
    <row r="250" spans="1:29" ht="11.25">
      <c r="A250" s="111"/>
      <c r="B250" s="111"/>
      <c r="C250" s="111"/>
      <c r="D250" s="111"/>
      <c r="E250" s="111"/>
      <c r="F250" s="111"/>
      <c r="G250" s="111"/>
      <c r="H250" s="111"/>
      <c r="I250" s="111"/>
      <c r="J250" s="111"/>
      <c r="K250" s="111"/>
      <c r="L250" s="111"/>
      <c r="M250" s="111"/>
      <c r="N250" s="111"/>
      <c r="O250" s="111"/>
      <c r="P250" s="111"/>
      <c r="Q250" s="111"/>
      <c r="R250" s="111"/>
      <c r="S250" s="111"/>
      <c r="T250" s="111"/>
      <c r="U250" s="111"/>
      <c r="V250" s="111"/>
      <c r="W250" s="322"/>
      <c r="X250" s="111"/>
      <c r="Y250" s="111"/>
      <c r="Z250" s="111"/>
      <c r="AA250" s="111"/>
      <c r="AC250" s="111"/>
    </row>
    <row r="251" spans="1:29" ht="11.25">
      <c r="A251" s="111"/>
      <c r="B251" s="111"/>
      <c r="C251" s="111"/>
      <c r="D251" s="111"/>
      <c r="E251" s="111"/>
      <c r="F251" s="111"/>
      <c r="G251" s="111"/>
      <c r="H251" s="111"/>
      <c r="I251" s="111"/>
      <c r="J251" s="111"/>
      <c r="K251" s="111"/>
      <c r="L251" s="111"/>
      <c r="M251" s="111"/>
      <c r="N251" s="111"/>
      <c r="O251" s="111"/>
      <c r="P251" s="111"/>
      <c r="Q251" s="111"/>
      <c r="R251" s="111"/>
      <c r="S251" s="111"/>
      <c r="T251" s="111"/>
      <c r="U251" s="111"/>
      <c r="V251" s="111"/>
      <c r="W251" s="322"/>
      <c r="X251" s="111"/>
      <c r="Y251" s="111"/>
      <c r="Z251" s="111"/>
      <c r="AA251" s="111"/>
      <c r="AC251" s="111"/>
    </row>
    <row r="252" spans="1:29" ht="11.25">
      <c r="A252" s="111"/>
      <c r="B252" s="111"/>
      <c r="C252" s="111"/>
      <c r="D252" s="111"/>
      <c r="E252" s="111"/>
      <c r="F252" s="111"/>
      <c r="G252" s="111"/>
      <c r="H252" s="111"/>
      <c r="I252" s="111"/>
      <c r="J252" s="111"/>
      <c r="K252" s="111"/>
      <c r="L252" s="111"/>
      <c r="M252" s="111"/>
      <c r="N252" s="111"/>
      <c r="O252" s="111"/>
      <c r="P252" s="111"/>
      <c r="Q252" s="111"/>
      <c r="R252" s="111"/>
      <c r="S252" s="111"/>
      <c r="T252" s="111"/>
      <c r="U252" s="111"/>
      <c r="V252" s="111"/>
      <c r="W252" s="322"/>
      <c r="X252" s="111"/>
      <c r="Y252" s="111"/>
      <c r="Z252" s="111"/>
      <c r="AA252" s="111"/>
      <c r="AC252" s="111"/>
    </row>
    <row r="253" spans="1:29" ht="11.25">
      <c r="A253" s="111"/>
      <c r="B253" s="111"/>
      <c r="C253" s="111"/>
      <c r="D253" s="111"/>
      <c r="E253" s="111"/>
      <c r="F253" s="111"/>
      <c r="G253" s="111"/>
      <c r="H253" s="111"/>
      <c r="I253" s="111"/>
      <c r="J253" s="111"/>
      <c r="K253" s="111"/>
      <c r="L253" s="111"/>
      <c r="M253" s="111"/>
      <c r="N253" s="111"/>
      <c r="O253" s="111"/>
      <c r="P253" s="111"/>
      <c r="Q253" s="111"/>
      <c r="R253" s="111"/>
      <c r="S253" s="111"/>
      <c r="T253" s="111"/>
      <c r="U253" s="111"/>
      <c r="V253" s="111"/>
      <c r="W253" s="322"/>
      <c r="X253" s="111"/>
      <c r="Y253" s="111"/>
      <c r="Z253" s="111"/>
      <c r="AA253" s="111"/>
      <c r="AC253" s="111"/>
    </row>
    <row r="254" spans="1:29" ht="11.25">
      <c r="A254" s="111"/>
      <c r="B254" s="111"/>
      <c r="C254" s="111"/>
      <c r="D254" s="111"/>
      <c r="E254" s="111"/>
      <c r="F254" s="111"/>
      <c r="G254" s="111"/>
      <c r="H254" s="111"/>
      <c r="I254" s="111"/>
      <c r="J254" s="111"/>
      <c r="K254" s="111"/>
      <c r="L254" s="111"/>
      <c r="M254" s="111"/>
      <c r="N254" s="111"/>
      <c r="O254" s="111"/>
      <c r="P254" s="111"/>
      <c r="Q254" s="111"/>
      <c r="R254" s="111"/>
      <c r="S254" s="111"/>
      <c r="T254" s="111"/>
      <c r="U254" s="111"/>
      <c r="V254" s="111"/>
      <c r="W254" s="322"/>
      <c r="X254" s="111"/>
      <c r="Y254" s="111"/>
      <c r="Z254" s="111"/>
      <c r="AA254" s="111"/>
      <c r="AC254" s="111"/>
    </row>
    <row r="255" spans="1:29" ht="11.25">
      <c r="A255" s="111"/>
      <c r="B255" s="111"/>
      <c r="C255" s="111"/>
      <c r="D255" s="111"/>
      <c r="E255" s="111"/>
      <c r="F255" s="111"/>
      <c r="G255" s="111"/>
      <c r="H255" s="111"/>
      <c r="I255" s="111"/>
      <c r="J255" s="111"/>
      <c r="K255" s="111"/>
      <c r="L255" s="111"/>
      <c r="M255" s="111"/>
      <c r="N255" s="111"/>
      <c r="O255" s="111"/>
      <c r="P255" s="111"/>
      <c r="Q255" s="111"/>
      <c r="R255" s="111"/>
      <c r="S255" s="111"/>
      <c r="T255" s="111"/>
      <c r="U255" s="111"/>
      <c r="V255" s="111"/>
      <c r="W255" s="322"/>
      <c r="X255" s="111"/>
      <c r="Y255" s="111"/>
      <c r="Z255" s="111"/>
      <c r="AA255" s="111"/>
      <c r="AC255" s="111"/>
    </row>
    <row r="256" spans="1:29" ht="11.25">
      <c r="A256" s="111"/>
      <c r="B256" s="111"/>
      <c r="C256" s="111"/>
      <c r="D256" s="111"/>
      <c r="E256" s="111"/>
      <c r="F256" s="111"/>
      <c r="G256" s="111"/>
      <c r="H256" s="111"/>
      <c r="I256" s="111"/>
      <c r="J256" s="111"/>
      <c r="K256" s="111"/>
      <c r="L256" s="111"/>
      <c r="M256" s="111"/>
      <c r="N256" s="111"/>
      <c r="O256" s="111"/>
      <c r="P256" s="111"/>
      <c r="Q256" s="111"/>
      <c r="R256" s="111"/>
      <c r="S256" s="111"/>
      <c r="T256" s="111"/>
      <c r="U256" s="111"/>
      <c r="V256" s="111"/>
      <c r="W256" s="322"/>
      <c r="X256" s="111"/>
      <c r="Y256" s="111"/>
      <c r="Z256" s="111"/>
      <c r="AA256" s="111"/>
      <c r="AC256" s="111"/>
    </row>
    <row r="257" spans="1:29" ht="11.25">
      <c r="A257" s="111"/>
      <c r="B257" s="111"/>
      <c r="C257" s="111"/>
      <c r="D257" s="111"/>
      <c r="E257" s="111"/>
      <c r="F257" s="111"/>
      <c r="G257" s="111"/>
      <c r="H257" s="111"/>
      <c r="I257" s="111"/>
      <c r="J257" s="111"/>
      <c r="K257" s="111"/>
      <c r="L257" s="111"/>
      <c r="M257" s="111"/>
      <c r="N257" s="111"/>
      <c r="O257" s="111"/>
      <c r="P257" s="111"/>
      <c r="Q257" s="111"/>
      <c r="R257" s="111"/>
      <c r="S257" s="111"/>
      <c r="T257" s="111"/>
      <c r="U257" s="111"/>
      <c r="V257" s="111"/>
      <c r="W257" s="322"/>
      <c r="X257" s="111"/>
      <c r="Y257" s="111"/>
      <c r="Z257" s="111"/>
      <c r="AA257" s="111"/>
      <c r="AC257" s="111"/>
    </row>
    <row r="258" spans="1:29" ht="11.25">
      <c r="A258" s="111"/>
      <c r="B258" s="111"/>
      <c r="C258" s="111"/>
      <c r="D258" s="111"/>
      <c r="E258" s="111"/>
      <c r="F258" s="111"/>
      <c r="G258" s="111"/>
      <c r="H258" s="111"/>
      <c r="I258" s="111"/>
      <c r="J258" s="111"/>
      <c r="K258" s="111"/>
      <c r="L258" s="111"/>
      <c r="M258" s="111"/>
      <c r="N258" s="111"/>
      <c r="O258" s="111"/>
      <c r="P258" s="111"/>
      <c r="Q258" s="111"/>
      <c r="R258" s="111"/>
      <c r="S258" s="111"/>
      <c r="T258" s="111"/>
      <c r="U258" s="111"/>
      <c r="V258" s="111"/>
      <c r="W258" s="322"/>
      <c r="X258" s="111"/>
      <c r="Y258" s="111"/>
      <c r="Z258" s="111"/>
      <c r="AA258" s="111"/>
      <c r="AC258" s="111"/>
    </row>
    <row r="259" spans="1:29" ht="11.25">
      <c r="A259" s="111"/>
      <c r="B259" s="111"/>
      <c r="C259" s="111"/>
      <c r="D259" s="111"/>
      <c r="E259" s="111"/>
      <c r="F259" s="111"/>
      <c r="G259" s="111"/>
      <c r="H259" s="111"/>
      <c r="I259" s="111"/>
      <c r="J259" s="111"/>
      <c r="K259" s="111"/>
      <c r="L259" s="111"/>
      <c r="M259" s="111"/>
      <c r="N259" s="111"/>
      <c r="O259" s="111"/>
      <c r="P259" s="111"/>
      <c r="Q259" s="111"/>
      <c r="R259" s="111"/>
      <c r="S259" s="111"/>
      <c r="T259" s="111"/>
      <c r="U259" s="111"/>
      <c r="V259" s="111"/>
      <c r="W259" s="322"/>
      <c r="X259" s="111"/>
      <c r="Y259" s="111"/>
      <c r="Z259" s="111"/>
      <c r="AA259" s="111"/>
      <c r="AC259" s="111"/>
    </row>
    <row r="260" spans="1:29" ht="11.25">
      <c r="A260" s="111"/>
      <c r="B260" s="111"/>
      <c r="C260" s="111"/>
      <c r="D260" s="111"/>
      <c r="E260" s="111"/>
      <c r="F260" s="111"/>
      <c r="G260" s="111"/>
      <c r="H260" s="111"/>
      <c r="I260" s="111"/>
      <c r="J260" s="111"/>
      <c r="K260" s="111"/>
      <c r="L260" s="111"/>
      <c r="M260" s="111"/>
      <c r="N260" s="111"/>
      <c r="O260" s="111"/>
      <c r="P260" s="111"/>
      <c r="Q260" s="111"/>
      <c r="R260" s="111"/>
      <c r="S260" s="111"/>
      <c r="T260" s="111"/>
      <c r="U260" s="111"/>
      <c r="V260" s="111"/>
      <c r="W260" s="322"/>
      <c r="X260" s="111"/>
      <c r="Y260" s="111"/>
      <c r="Z260" s="111"/>
      <c r="AA260" s="111"/>
      <c r="AC260" s="111"/>
    </row>
    <row r="261" spans="1:29" ht="11.25">
      <c r="A261" s="111"/>
      <c r="B261" s="111"/>
      <c r="C261" s="111"/>
      <c r="D261" s="111"/>
      <c r="E261" s="111"/>
      <c r="F261" s="111"/>
      <c r="G261" s="111"/>
      <c r="H261" s="111"/>
      <c r="I261" s="111"/>
      <c r="J261" s="111"/>
      <c r="K261" s="111"/>
      <c r="L261" s="111"/>
      <c r="M261" s="111"/>
      <c r="N261" s="111"/>
      <c r="O261" s="111"/>
      <c r="P261" s="111"/>
      <c r="Q261" s="111"/>
      <c r="R261" s="111"/>
      <c r="S261" s="111"/>
      <c r="T261" s="111"/>
      <c r="U261" s="111"/>
      <c r="V261" s="111"/>
      <c r="W261" s="322"/>
      <c r="X261" s="111"/>
      <c r="Y261" s="111"/>
      <c r="Z261" s="111"/>
      <c r="AA261" s="111"/>
      <c r="AC261" s="111"/>
    </row>
    <row r="262" spans="1:29" ht="11.25">
      <c r="A262" s="111"/>
      <c r="B262" s="111"/>
      <c r="C262" s="111"/>
      <c r="D262" s="111"/>
      <c r="E262" s="111"/>
      <c r="F262" s="111"/>
      <c r="G262" s="111"/>
      <c r="H262" s="111"/>
      <c r="I262" s="111"/>
      <c r="J262" s="111"/>
      <c r="K262" s="111"/>
      <c r="L262" s="111"/>
      <c r="M262" s="111"/>
      <c r="N262" s="111"/>
      <c r="O262" s="111"/>
      <c r="P262" s="111"/>
      <c r="Q262" s="111"/>
      <c r="R262" s="111"/>
      <c r="S262" s="111"/>
      <c r="T262" s="111"/>
      <c r="U262" s="111"/>
      <c r="V262" s="111"/>
      <c r="W262" s="322"/>
      <c r="X262" s="111"/>
      <c r="Y262" s="111"/>
      <c r="Z262" s="111"/>
      <c r="AA262" s="111"/>
      <c r="AC262" s="111"/>
    </row>
    <row r="263" spans="1:29" ht="11.25">
      <c r="A263" s="111"/>
      <c r="B263" s="111"/>
      <c r="C263" s="111"/>
      <c r="D263" s="111"/>
      <c r="E263" s="111"/>
      <c r="F263" s="111"/>
      <c r="G263" s="111"/>
      <c r="H263" s="111"/>
      <c r="I263" s="111"/>
      <c r="J263" s="111"/>
      <c r="K263" s="111"/>
      <c r="L263" s="111"/>
      <c r="M263" s="111"/>
      <c r="N263" s="111"/>
      <c r="O263" s="111"/>
      <c r="P263" s="111"/>
      <c r="Q263" s="111"/>
      <c r="R263" s="111"/>
      <c r="S263" s="111"/>
      <c r="T263" s="111"/>
      <c r="U263" s="111"/>
      <c r="V263" s="111"/>
      <c r="W263" s="322"/>
      <c r="X263" s="111"/>
      <c r="Y263" s="111"/>
      <c r="Z263" s="111"/>
      <c r="AA263" s="111"/>
      <c r="AC263" s="111"/>
    </row>
    <row r="264" spans="1:29" ht="11.25">
      <c r="A264" s="111"/>
      <c r="B264" s="111"/>
      <c r="C264" s="111"/>
      <c r="D264" s="111"/>
      <c r="E264" s="111"/>
      <c r="F264" s="111"/>
      <c r="G264" s="111"/>
      <c r="H264" s="111"/>
      <c r="I264" s="111"/>
      <c r="J264" s="111"/>
      <c r="K264" s="111"/>
      <c r="L264" s="111"/>
      <c r="M264" s="111"/>
      <c r="N264" s="111"/>
      <c r="O264" s="111"/>
      <c r="P264" s="111"/>
      <c r="Q264" s="111"/>
      <c r="R264" s="111"/>
      <c r="S264" s="111"/>
      <c r="T264" s="111"/>
      <c r="U264" s="111"/>
      <c r="V264" s="111"/>
      <c r="W264" s="322"/>
      <c r="X264" s="111"/>
      <c r="Y264" s="111"/>
      <c r="Z264" s="111"/>
      <c r="AA264" s="111"/>
      <c r="AC264" s="111"/>
    </row>
    <row r="265" spans="1:29" ht="11.25">
      <c r="A265" s="111"/>
      <c r="B265" s="111"/>
      <c r="C265" s="111"/>
      <c r="D265" s="111"/>
      <c r="E265" s="111"/>
      <c r="F265" s="111"/>
      <c r="G265" s="111"/>
      <c r="H265" s="111"/>
      <c r="I265" s="111"/>
      <c r="J265" s="111"/>
      <c r="K265" s="111"/>
      <c r="L265" s="111"/>
      <c r="M265" s="111"/>
      <c r="N265" s="111"/>
      <c r="O265" s="111"/>
      <c r="P265" s="111"/>
      <c r="Q265" s="111"/>
      <c r="R265" s="111"/>
      <c r="S265" s="111"/>
      <c r="T265" s="111"/>
      <c r="U265" s="111"/>
      <c r="V265" s="111"/>
      <c r="W265" s="322"/>
      <c r="X265" s="111"/>
      <c r="Y265" s="111"/>
      <c r="Z265" s="111"/>
      <c r="AA265" s="111"/>
      <c r="AC265" s="111"/>
    </row>
    <row r="266" spans="1:29" ht="11.25">
      <c r="A266" s="111"/>
      <c r="B266" s="111"/>
      <c r="C266" s="111"/>
      <c r="D266" s="111"/>
      <c r="E266" s="111"/>
      <c r="F266" s="111"/>
      <c r="G266" s="111"/>
      <c r="H266" s="111"/>
      <c r="I266" s="111"/>
      <c r="J266" s="111"/>
      <c r="K266" s="111"/>
      <c r="L266" s="111"/>
      <c r="M266" s="111"/>
      <c r="N266" s="111"/>
      <c r="O266" s="111"/>
      <c r="P266" s="111"/>
      <c r="Q266" s="111"/>
      <c r="R266" s="111"/>
      <c r="S266" s="111"/>
      <c r="T266" s="111"/>
      <c r="U266" s="111"/>
      <c r="V266" s="111"/>
      <c r="W266" s="322"/>
      <c r="X266" s="111"/>
      <c r="Y266" s="111"/>
      <c r="AC266" s="111"/>
    </row>
    <row r="267" spans="24:29" ht="11.25">
      <c r="X267" s="111"/>
      <c r="Y267" s="111"/>
      <c r="AC267" s="111"/>
    </row>
    <row r="268" spans="24:25" ht="11.25">
      <c r="X268" s="111"/>
      <c r="Y268" s="111"/>
    </row>
    <row r="269" spans="24:25" ht="11.25">
      <c r="X269" s="111"/>
      <c r="Y269" s="111"/>
    </row>
  </sheetData>
  <sheetProtection sheet="1" objects="1" scenarios="1"/>
  <mergeCells count="70">
    <mergeCell ref="B69:C69"/>
    <mergeCell ref="B70:C70"/>
    <mergeCell ref="B75:C75"/>
    <mergeCell ref="B76:C76"/>
    <mergeCell ref="B71:C71"/>
    <mergeCell ref="B72:C72"/>
    <mergeCell ref="B73:C73"/>
    <mergeCell ref="B74:C74"/>
    <mergeCell ref="B65:C65"/>
    <mergeCell ref="B66:C66"/>
    <mergeCell ref="B67:C67"/>
    <mergeCell ref="B68:C68"/>
    <mergeCell ref="B39:C39"/>
    <mergeCell ref="B40:C40"/>
    <mergeCell ref="B41:C41"/>
    <mergeCell ref="B42:C42"/>
    <mergeCell ref="B35:C35"/>
    <mergeCell ref="B36:C36"/>
    <mergeCell ref="B37:C37"/>
    <mergeCell ref="B38:C38"/>
    <mergeCell ref="J1:K1"/>
    <mergeCell ref="M1:N1"/>
    <mergeCell ref="J2:N2"/>
    <mergeCell ref="B33:C33"/>
    <mergeCell ref="G149:H149"/>
    <mergeCell ref="B31:C31"/>
    <mergeCell ref="N3:O3"/>
    <mergeCell ref="D99:U99"/>
    <mergeCell ref="D100:U100"/>
    <mergeCell ref="Q55:U55"/>
    <mergeCell ref="M55:P55"/>
    <mergeCell ref="D101:U101"/>
    <mergeCell ref="B32:C32"/>
    <mergeCell ref="B34:C34"/>
    <mergeCell ref="P3:S3"/>
    <mergeCell ref="D92:U92"/>
    <mergeCell ref="D3:E3"/>
    <mergeCell ref="F3:K3"/>
    <mergeCell ref="D102:U102"/>
    <mergeCell ref="D103:U103"/>
    <mergeCell ref="D104:U104"/>
    <mergeCell ref="D105:U105"/>
    <mergeCell ref="D106:U106"/>
    <mergeCell ref="D107:U107"/>
    <mergeCell ref="D108:U108"/>
    <mergeCell ref="D109:U109"/>
    <mergeCell ref="D110:U110"/>
    <mergeCell ref="D111:U111"/>
    <mergeCell ref="D112:U112"/>
    <mergeCell ref="D113:U113"/>
    <mergeCell ref="D114:U114"/>
    <mergeCell ref="D115:U115"/>
    <mergeCell ref="D116:U116"/>
    <mergeCell ref="D117:U117"/>
    <mergeCell ref="D124:U124"/>
    <mergeCell ref="D125:U125"/>
    <mergeCell ref="D118:U118"/>
    <mergeCell ref="D119:U119"/>
    <mergeCell ref="D120:U120"/>
    <mergeCell ref="D121:U121"/>
    <mergeCell ref="A130:C130"/>
    <mergeCell ref="AF16:AG16"/>
    <mergeCell ref="AF17:AG17"/>
    <mergeCell ref="A57:B57"/>
    <mergeCell ref="D129:U129"/>
    <mergeCell ref="D128:U128"/>
    <mergeCell ref="D126:U126"/>
    <mergeCell ref="D127:U127"/>
    <mergeCell ref="D122:U122"/>
    <mergeCell ref="D123:U123"/>
  </mergeCells>
  <conditionalFormatting sqref="D12:U12">
    <cfRule type="expression" priority="1" dxfId="1" stopIfTrue="1">
      <formula>D$10="Punkt"</formula>
    </cfRule>
  </conditionalFormatting>
  <conditionalFormatting sqref="D13:U13">
    <cfRule type="expression" priority="2" dxfId="1" stopIfTrue="1">
      <formula>AND(D$10="Punkt",D$8+D$9=0)</formula>
    </cfRule>
  </conditionalFormatting>
  <conditionalFormatting sqref="D8:U8">
    <cfRule type="expression" priority="3" dxfId="0" stopIfTrue="1">
      <formula>OR(D9&gt;0,D13&gt;0)</formula>
    </cfRule>
  </conditionalFormatting>
  <conditionalFormatting sqref="D9:U9">
    <cfRule type="expression" priority="4" dxfId="0" stopIfTrue="1">
      <formula>OR(D8&gt;0,D13&gt;0)</formula>
    </cfRule>
  </conditionalFormatting>
  <dataValidations count="4">
    <dataValidation type="list" allowBlank="1" showInputMessage="1" showErrorMessage="1" sqref="D7:U7">
      <formula1>$AI$2:$AI$68</formula1>
    </dataValidation>
    <dataValidation type="list" allowBlank="1" showInputMessage="1" showErrorMessage="1" sqref="D6:U6">
      <formula1>$AH$2:$AH$20</formula1>
    </dataValidation>
    <dataValidation type="list" allowBlank="1" showInputMessage="1" showErrorMessage="1" sqref="D10:U10">
      <formula1>$AG$2:$AG$14</formula1>
    </dataValidation>
    <dataValidation type="list" allowBlank="1" showInputMessage="1" showErrorMessage="1" sqref="D11:U11">
      <formula1>$AC$2:$AC$14</formula1>
    </dataValidation>
  </dataValidations>
  <hyperlinks>
    <hyperlink ref="E132" location="Gødning!AH1" display="Kr. / kg"/>
    <hyperlink ref="AF22:AG22" location="Gødning!A170" display="Tilbage til 4.  Økonomi og planlægning"/>
    <hyperlink ref="A6" location="Gødning!AH1" display="Kulturtræart"/>
    <hyperlink ref="AF21:AG21" location="Gødning!A34" display="Tilbage til 1. Gødningsplan"/>
    <hyperlink ref="AF16" location="Gødning!A1" display="Tilbage til 1. Gødningsplan"/>
    <hyperlink ref="A11" location="Gødning!AH1" display="Vælg gødning"/>
    <hyperlink ref="AF17:AG17" location="Gødning!A160" display="Tilbage til 4.  Økonomi og planlægning"/>
  </hyperlinks>
  <printOptions/>
  <pageMargins left="0.21" right="0.15748031496062992" top="0.47" bottom="0.31496062992125984" header="0.2362204724409449" footer="0.11811023622047245"/>
  <pageSetup blackAndWhite="1" fitToHeight="2" horizontalDpi="300" verticalDpi="300" orientation="landscape" paperSize="9" scale="60" r:id="rId3"/>
  <headerFooter alignWithMargins="0">
    <oddFooter>&amp;L&amp;A &amp;Z&amp;F&amp;CPROKNUS  © Copyright Truls Wiberg, 2008&amp;R&amp;D  &amp;T</oddFooter>
  </headerFooter>
  <rowBreaks count="2" manualBreakCount="2">
    <brk id="56" max="22" man="1"/>
    <brk id="129" max="22" man="1"/>
  </rowBreaks>
  <legacyDrawing r:id="rId2"/>
</worksheet>
</file>

<file path=xl/worksheets/sheet3.xml><?xml version="1.0" encoding="utf-8"?>
<worksheet xmlns="http://schemas.openxmlformats.org/spreadsheetml/2006/main" xmlns:r="http://schemas.openxmlformats.org/officeDocument/2006/relationships">
  <sheetPr codeName="Ark1"/>
  <dimension ref="A1:Z202"/>
  <sheetViews>
    <sheetView showZeros="0" zoomScale="50" zoomScaleNormal="50" zoomScaleSheetLayoutView="55" workbookViewId="0" topLeftCell="A1">
      <selection activeCell="A1" sqref="A1:V1"/>
    </sheetView>
  </sheetViews>
  <sheetFormatPr defaultColWidth="9.140625" defaultRowHeight="12.75"/>
  <cols>
    <col min="1" max="1" width="35.28125" style="0" customWidth="1"/>
    <col min="2" max="19" width="11.57421875" style="0" customWidth="1"/>
    <col min="20" max="20" width="11.00390625" style="0" customWidth="1"/>
    <col min="21" max="21" width="12.421875" style="0" bestFit="1" customWidth="1"/>
    <col min="22" max="22" width="11.57421875" style="0" bestFit="1" customWidth="1"/>
  </cols>
  <sheetData>
    <row r="1" spans="1:22" ht="24.75" customHeight="1">
      <c r="A1" s="658" t="s">
        <v>156</v>
      </c>
      <c r="B1" s="659"/>
      <c r="C1" s="659"/>
      <c r="D1" s="659"/>
      <c r="E1" s="659"/>
      <c r="F1" s="659"/>
      <c r="G1" s="659"/>
      <c r="H1" s="659"/>
      <c r="I1" s="659"/>
      <c r="J1" s="659"/>
      <c r="K1" s="659"/>
      <c r="L1" s="659"/>
      <c r="M1" s="659"/>
      <c r="N1" s="659"/>
      <c r="O1" s="659"/>
      <c r="P1" s="659"/>
      <c r="Q1" s="659"/>
      <c r="R1" s="659"/>
      <c r="S1" s="659"/>
      <c r="T1" s="659"/>
      <c r="U1" s="659"/>
      <c r="V1" s="659"/>
    </row>
    <row r="2" spans="1:22" ht="20.25">
      <c r="A2" s="661" t="str">
        <f>IF(Kemi!A1="","",Kemi!A1)</f>
        <v>KEMISK RENHOLDELSE</v>
      </c>
      <c r="B2" s="662"/>
      <c r="C2" s="228">
        <f>IF(Kemi!C1="","",Kemi!C1)</f>
      </c>
      <c r="D2" s="228">
        <f>IF(Kemi!D1="","",Kemi!D1)</f>
      </c>
      <c r="E2" s="228">
        <f>IF(Kemi!E1="","",Kemi!E1)</f>
      </c>
      <c r="F2" s="228">
        <f>IF(Kemi!F1="","",Kemi!F1)</f>
      </c>
      <c r="G2" s="228">
        <f>IF(Kemi!G1="","",Kemi!G1)</f>
      </c>
      <c r="H2" s="228" t="str">
        <f>IF(Kemi!H1="","",Kemi!H1)</f>
        <v>GLOBALGAP</v>
      </c>
      <c r="I2" s="228"/>
      <c r="J2" s="228"/>
      <c r="K2" s="228"/>
      <c r="L2" s="228"/>
      <c r="M2" s="228" t="str">
        <f>IF(Kemi!K1="","",Kemi!K1)</f>
        <v>IP JULETRÆER</v>
      </c>
      <c r="N2" s="228"/>
      <c r="O2" s="228"/>
      <c r="P2" s="228"/>
      <c r="Q2" s="228">
        <f>IF(Kemi!Q1="","",Kemi!Q1)</f>
      </c>
      <c r="R2" s="228">
        <f>IF(Kemi!R1="","",Kemi!R1)</f>
      </c>
      <c r="S2" s="228">
        <f>IF(Kemi!S1="","",Kemi!S1)</f>
      </c>
      <c r="T2" s="228">
        <f>IF(Kemi!T1="","",Kemi!T1)</f>
      </c>
      <c r="U2" s="228">
        <f>IF(Kemi!U1="","",Kemi!U1)</f>
      </c>
      <c r="V2" s="228">
        <f>IF(Kemi!V1="","",Kemi!V1)</f>
      </c>
    </row>
    <row r="3" spans="1:22" ht="20.25">
      <c r="A3" s="228" t="str">
        <f>IF(Kemi!A2="","",Kemi!A2)</f>
        <v>1. Sprøjteplan og -journal</v>
      </c>
      <c r="B3" s="228"/>
      <c r="C3" s="228">
        <f>IF(Kemi!C2="","",Kemi!C2)</f>
      </c>
      <c r="D3" s="228">
        <f>IF(Kemi!D2="","",Kemi!D2)</f>
      </c>
      <c r="E3" s="228">
        <f>IF(Kemi!E2="","",Kemi!E2)</f>
      </c>
      <c r="F3" s="228">
        <f>IF(Kemi!F2="","",Kemi!F2)</f>
      </c>
      <c r="G3" s="228">
        <f>IF(Kemi!G2="","",Kemi!G2)</f>
      </c>
      <c r="H3" s="228" t="str">
        <f>IF(Kemi!H2="","",Kemi!H2)</f>
        <v>Sprøjteplan ikke godkendt!</v>
      </c>
      <c r="I3" s="228"/>
      <c r="J3" s="228"/>
      <c r="K3" s="228"/>
      <c r="L3" s="228"/>
      <c r="M3" s="228"/>
      <c r="N3" s="228">
        <f>IF(Kemi!N2="","",Kemi!N2)</f>
      </c>
      <c r="O3" s="228">
        <f>IF(Kemi!O2="","",Kemi!O2)</f>
      </c>
      <c r="P3" s="228">
        <f>IF(Kemi!P2="","",Kemi!P2)</f>
      </c>
      <c r="Q3" s="228">
        <f>IF(Kemi!Q2="","",Kemi!Q2)</f>
      </c>
      <c r="R3" s="228">
        <f>IF(Kemi!R2="","",Kemi!R2)</f>
      </c>
      <c r="S3" s="228">
        <f>IF(Kemi!S2="","",Kemi!S2)</f>
      </c>
      <c r="T3" s="228"/>
      <c r="U3" s="228"/>
      <c r="V3" s="228">
        <f>IF(Kemi!V2="","",Kemi!V2)</f>
      </c>
    </row>
    <row r="4" spans="1:22" ht="20.25">
      <c r="A4" s="229">
        <f>IF(Kemi!A3="","",Kemi!A3)</f>
      </c>
      <c r="B4" s="229" t="str">
        <f>IF(Kemi!B3="","",Kemi!B3)</f>
        <v>Ejendom</v>
      </c>
      <c r="C4" s="229"/>
      <c r="D4" s="653">
        <f>IF(Kemi!D3="","",Kemi!D3)</f>
      </c>
      <c r="E4" s="653"/>
      <c r="F4" s="653"/>
      <c r="G4" s="653"/>
      <c r="H4" s="653"/>
      <c r="I4" s="653"/>
      <c r="J4" s="653"/>
      <c r="K4" s="230" t="str">
        <f>IF(Kemi!J3="","",Kemi!J3)</f>
        <v>År</v>
      </c>
      <c r="L4" s="231">
        <f>IF(Kemi!K3="","",Kemi!K3)</f>
      </c>
      <c r="M4" s="229" t="str">
        <f>IF(Kemi!L3="","",Kemi!L3)</f>
        <v>Filnavn</v>
      </c>
      <c r="N4" s="229"/>
      <c r="O4" s="653">
        <f>IF(Kemi!N3="","",Kemi!N3)</f>
      </c>
      <c r="P4" s="653"/>
      <c r="Q4" s="653"/>
      <c r="R4" s="653"/>
      <c r="S4" s="653"/>
      <c r="T4" s="232" t="str">
        <f>IF(Kemi!R3="","",Kemi!R3)</f>
        <v>side</v>
      </c>
      <c r="U4" s="233">
        <f>IF(Kemi!S3="","",Kemi!S3)</f>
        <v>1</v>
      </c>
      <c r="V4" s="234"/>
    </row>
    <row r="5" spans="1:22" ht="20.25">
      <c r="A5" s="235" t="str">
        <f>IF(Kemi!A4="","",Kemi!A4)</f>
        <v>Afdeling / litra</v>
      </c>
      <c r="B5" s="193">
        <f>IF(Kemi!B4="","",Kemi!B4)</f>
      </c>
      <c r="C5" s="193">
        <f>IF(Kemi!C4="","",Kemi!C4)</f>
      </c>
      <c r="D5" s="193">
        <f>IF(Kemi!D4="","",Kemi!D4)</f>
      </c>
      <c r="E5" s="193">
        <f>IF(Kemi!E4="","",Kemi!E4)</f>
      </c>
      <c r="F5" s="193">
        <f>IF(Kemi!F4="","",Kemi!F4)</f>
      </c>
      <c r="G5" s="193">
        <f>IF(Kemi!G4="","",Kemi!G4)</f>
      </c>
      <c r="H5" s="193">
        <f>IF(Kemi!H4="","",Kemi!H4)</f>
      </c>
      <c r="I5" s="193">
        <f>IF(Kemi!I4="","",Kemi!I4)</f>
      </c>
      <c r="J5" s="193">
        <f>IF(Kemi!J4="","",Kemi!J4)</f>
      </c>
      <c r="K5" s="193">
        <f>IF(Kemi!K4="","",Kemi!K4)</f>
      </c>
      <c r="L5" s="193">
        <f>IF(Kemi!L4="","",Kemi!L4)</f>
      </c>
      <c r="M5" s="193">
        <f>IF(Kemi!M4="","",Kemi!M4)</f>
      </c>
      <c r="N5" s="193">
        <f>IF(Kemi!N4="","",Kemi!N4)</f>
      </c>
      <c r="O5" s="193">
        <f>IF(Kemi!O4="","",Kemi!O4)</f>
      </c>
      <c r="P5" s="193">
        <f>IF(Kemi!P4="","",Kemi!P4)</f>
      </c>
      <c r="Q5" s="193">
        <f>IF(Kemi!Q4="","",Kemi!Q4)</f>
      </c>
      <c r="R5" s="193">
        <f>IF(Kemi!R4="","",Kemi!R4)</f>
      </c>
      <c r="S5" s="193">
        <f>IF(Kemi!S4="","",Kemi!S4)</f>
      </c>
      <c r="T5" s="211">
        <f>IF(Kemi!T4="","",Kemi!T4)</f>
      </c>
      <c r="U5" s="199">
        <f>IF(Kemi!U4="","",Kemi!U4)</f>
      </c>
      <c r="V5" s="207">
        <f>IF(Kemi!V4="","",Kemi!V4)</f>
      </c>
    </row>
    <row r="6" spans="1:22" ht="20.25">
      <c r="A6" s="235" t="str">
        <f>IF(Kemi!A5="","",Kemi!A5)</f>
        <v>Areal, ha.</v>
      </c>
      <c r="B6" s="193">
        <f>IF(Kemi!B5="","",Kemi!B5)</f>
      </c>
      <c r="C6" s="193">
        <f>IF(Kemi!C5="","",Kemi!C5)</f>
      </c>
      <c r="D6" s="193">
        <f>IF(Kemi!D5="","",Kemi!D5)</f>
      </c>
      <c r="E6" s="193">
        <f>IF(Kemi!E5="","",Kemi!E5)</f>
      </c>
      <c r="F6" s="193">
        <f>IF(Kemi!F5="","",Kemi!F5)</f>
      </c>
      <c r="G6" s="193">
        <f>IF(Kemi!G5="","",Kemi!G5)</f>
      </c>
      <c r="H6" s="193">
        <f>IF(Kemi!H5="","",Kemi!H5)</f>
      </c>
      <c r="I6" s="193">
        <f>IF(Kemi!I5="","",Kemi!I5)</f>
      </c>
      <c r="J6" s="193">
        <f>IF(Kemi!J5="","",Kemi!J5)</f>
      </c>
      <c r="K6" s="193">
        <f>IF(Kemi!K5="","",Kemi!K5)</f>
      </c>
      <c r="L6" s="193">
        <f>IF(Kemi!L5="","",Kemi!L5)</f>
      </c>
      <c r="M6" s="193">
        <f>IF(Kemi!M5="","",Kemi!M5)</f>
      </c>
      <c r="N6" s="193">
        <f>IF(Kemi!N5="","",Kemi!N5)</f>
      </c>
      <c r="O6" s="193">
        <f>IF(Kemi!O5="","",Kemi!O5)</f>
      </c>
      <c r="P6" s="193">
        <f>IF(Kemi!P5="","",Kemi!P5)</f>
      </c>
      <c r="Q6" s="193">
        <f>IF(Kemi!Q5="","",Kemi!Q5)</f>
      </c>
      <c r="R6" s="193">
        <f>IF(Kemi!R5="","",Kemi!R5)</f>
      </c>
      <c r="S6" s="193">
        <f>IF(Kemi!S5="","",Kemi!S5)</f>
      </c>
      <c r="T6" s="246">
        <f>IF(Kemi!T5="","",IF(Kemi!T5=0,"",Kemi!T5))</f>
      </c>
      <c r="U6" s="247" t="str">
        <f>IF(Kemi!U5="","",Kemi!U5)</f>
        <v>hektar</v>
      </c>
      <c r="V6" s="207">
        <f>IF(Kemi!V5="","",Kemi!V5)</f>
      </c>
    </row>
    <row r="7" spans="1:22" ht="20.25">
      <c r="A7" s="235" t="str">
        <f>IF(Kemi!A6="","",Kemi!A6)</f>
        <v>Kulturtræart</v>
      </c>
      <c r="B7" s="193">
        <f>IF(Kemi!B6="","",Kemi!B6)</f>
      </c>
      <c r="C7" s="193">
        <f>IF(Kemi!C6="","",Kemi!C6)</f>
      </c>
      <c r="D7" s="193">
        <f>IF(Kemi!D6="","",Kemi!D6)</f>
      </c>
      <c r="E7" s="193">
        <f>IF(Kemi!E6="","",Kemi!E6)</f>
      </c>
      <c r="F7" s="193">
        <f>IF(Kemi!F6="","",Kemi!F6)</f>
      </c>
      <c r="G7" s="193">
        <f>IF(Kemi!G6="","",Kemi!G6)</f>
      </c>
      <c r="H7" s="193">
        <f>IF(Kemi!H6="","",Kemi!H6)</f>
      </c>
      <c r="I7" s="193">
        <f>IF(Kemi!I6="","",Kemi!I6)</f>
      </c>
      <c r="J7" s="193">
        <f>IF(Kemi!J6="","",Kemi!J6)</f>
      </c>
      <c r="K7" s="193">
        <f>IF(Kemi!K6="","",Kemi!K6)</f>
      </c>
      <c r="L7" s="193">
        <f>IF(Kemi!L6="","",Kemi!L6)</f>
      </c>
      <c r="M7" s="193">
        <f>IF(Kemi!M6="","",Kemi!M6)</f>
      </c>
      <c r="N7" s="193">
        <f>IF(Kemi!N6="","",Kemi!N6)</f>
      </c>
      <c r="O7" s="193">
        <f>IF(Kemi!O6="","",Kemi!O6)</f>
      </c>
      <c r="P7" s="193">
        <f>IF(Kemi!P6="","",Kemi!P6)</f>
      </c>
      <c r="Q7" s="193">
        <f>IF(Kemi!Q6="","",Kemi!Q6)</f>
      </c>
      <c r="R7" s="193">
        <f>IF(Kemi!R6="","",Kemi!R6)</f>
      </c>
      <c r="S7" s="193">
        <f>IF(Kemi!S6="","",Kemi!S6)</f>
      </c>
      <c r="T7" s="211">
        <f>IF(Kemi!T6="","",Kemi!T6)</f>
      </c>
      <c r="U7" s="199">
        <f>IF(Kemi!U6="","",Kemi!U6)</f>
      </c>
      <c r="V7" s="207">
        <f>IF(Kemi!V6="","",Kemi!V6)</f>
      </c>
    </row>
    <row r="8" spans="1:22" ht="20.25">
      <c r="A8" s="235" t="str">
        <f>IF(Kemi!A7="","",Kemi!A7)</f>
        <v>Tidspunkt md. eller uge</v>
      </c>
      <c r="B8" s="193">
        <f>IF(Kemi!B7="","",Kemi!B7)</f>
      </c>
      <c r="C8" s="193">
        <f>IF(Kemi!C7="","",Kemi!C7)</f>
      </c>
      <c r="D8" s="193">
        <f>IF(Kemi!D7="","",Kemi!D7)</f>
      </c>
      <c r="E8" s="193">
        <f>IF(Kemi!E7="","",Kemi!E7)</f>
      </c>
      <c r="F8" s="193">
        <f>IF(Kemi!F7="","",Kemi!F7)</f>
      </c>
      <c r="G8" s="193">
        <f>IF(Kemi!G7="","",Kemi!G7)</f>
      </c>
      <c r="H8" s="193">
        <f>IF(Kemi!H7="","",Kemi!H7)</f>
      </c>
      <c r="I8" s="193">
        <f>IF(Kemi!I7="","",Kemi!I7)</f>
      </c>
      <c r="J8" s="193">
        <f>IF(Kemi!J7="","",Kemi!J7)</f>
      </c>
      <c r="K8" s="193">
        <f>IF(Kemi!K7="","",Kemi!K7)</f>
      </c>
      <c r="L8" s="193">
        <f>IF(Kemi!L7="","",Kemi!L7)</f>
      </c>
      <c r="M8" s="193">
        <f>IF(Kemi!M7="","",Kemi!M7)</f>
      </c>
      <c r="N8" s="193">
        <f>IF(Kemi!N7="","",Kemi!N7)</f>
      </c>
      <c r="O8" s="193">
        <f>IF(Kemi!O7="","",Kemi!O7)</f>
      </c>
      <c r="P8" s="193">
        <f>IF(Kemi!P7="","",Kemi!P7)</f>
      </c>
      <c r="Q8" s="193">
        <f>IF(Kemi!Q7="","",Kemi!Q7)</f>
      </c>
      <c r="R8" s="193">
        <f>IF(Kemi!R7="","",Kemi!R7)</f>
      </c>
      <c r="S8" s="193">
        <f>IF(Kemi!S7="","",Kemi!S7)</f>
      </c>
      <c r="T8" s="211">
        <f>IF(Kemi!T7="","",Kemi!T7)</f>
      </c>
      <c r="U8" s="199">
        <f>IF(Kemi!U7="","",Kemi!U7)</f>
      </c>
      <c r="V8" s="207">
        <f>IF(Kemi!V7="","",Kemi!V7)</f>
      </c>
    </row>
    <row r="9" spans="1:22" ht="20.25">
      <c r="A9" s="235" t="str">
        <f>IF(Kemi!A8="","",Kemi!A8)</f>
        <v>Ukrudt/skadevolder</v>
      </c>
      <c r="B9" s="193">
        <f>IF(Kemi!B8="","",Kemi!B8)</f>
      </c>
      <c r="C9" s="193">
        <f>IF(Kemi!C8="","",Kemi!C8)</f>
      </c>
      <c r="D9" s="193">
        <f>IF(Kemi!D8="","",Kemi!D8)</f>
      </c>
      <c r="E9" s="193">
        <f>IF(Kemi!E8="","",Kemi!E8)</f>
      </c>
      <c r="F9" s="193">
        <f>IF(Kemi!F8="","",Kemi!F8)</f>
      </c>
      <c r="G9" s="193">
        <f>IF(Kemi!G8="","",Kemi!G8)</f>
      </c>
      <c r="H9" s="193">
        <f>IF(Kemi!H8="","",Kemi!H8)</f>
      </c>
      <c r="I9" s="193">
        <f>IF(Kemi!I8="","",Kemi!I8)</f>
      </c>
      <c r="J9" s="193">
        <f>IF(Kemi!J8="","",Kemi!J8)</f>
      </c>
      <c r="K9" s="193">
        <f>IF(Kemi!K8="","",Kemi!K8)</f>
      </c>
      <c r="L9" s="193">
        <f>IF(Kemi!L8="","",Kemi!L8)</f>
      </c>
      <c r="M9" s="193">
        <f>IF(Kemi!M8="","",Kemi!M8)</f>
      </c>
      <c r="N9" s="193">
        <f>IF(Kemi!N8="","",Kemi!N8)</f>
      </c>
      <c r="O9" s="193">
        <f>IF(Kemi!O8="","",Kemi!O8)</f>
      </c>
      <c r="P9" s="193">
        <f>IF(Kemi!P8="","",Kemi!P8)</f>
      </c>
      <c r="Q9" s="193">
        <f>IF(Kemi!Q8="","",Kemi!Q8)</f>
      </c>
      <c r="R9" s="193">
        <f>IF(Kemi!R8="","",Kemi!R8)</f>
      </c>
      <c r="S9" s="193">
        <f>IF(Kemi!S8="","",Kemi!S8)</f>
      </c>
      <c r="T9" s="211">
        <f>IF(Kemi!T8="","",Kemi!T8)</f>
      </c>
      <c r="U9" s="199">
        <f>IF(Kemi!U8="","",Kemi!U8)</f>
      </c>
      <c r="V9" s="207">
        <f>IF(Kemi!V8="","",Kemi!V8)</f>
      </c>
    </row>
    <row r="10" spans="1:22" ht="20.25">
      <c r="A10" s="235" t="str">
        <f>IF(Kemi!A9="","",Kemi!A9)</f>
        <v>Metode</v>
      </c>
      <c r="B10" s="193">
        <f>IF(Kemi!B9="","",Kemi!B9)</f>
      </c>
      <c r="C10" s="193">
        <f>IF(Kemi!C9="","",Kemi!C9)</f>
      </c>
      <c r="D10" s="193">
        <f>IF(Kemi!D9="","",Kemi!D9)</f>
      </c>
      <c r="E10" s="193">
        <f>IF(Kemi!E9="","",Kemi!E9)</f>
      </c>
      <c r="F10" s="193">
        <f>IF(Kemi!F9="","",Kemi!F9)</f>
      </c>
      <c r="G10" s="193">
        <f>IF(Kemi!G9="","",Kemi!G9)</f>
      </c>
      <c r="H10" s="193">
        <f>IF(Kemi!H9="","",Kemi!H9)</f>
      </c>
      <c r="I10" s="193">
        <f>IF(Kemi!I9="","",Kemi!I9)</f>
      </c>
      <c r="J10" s="193">
        <f>IF(Kemi!J9="","",Kemi!J9)</f>
      </c>
      <c r="K10" s="193">
        <f>IF(Kemi!K9="","",Kemi!K9)</f>
      </c>
      <c r="L10" s="193">
        <f>IF(Kemi!L9="","",Kemi!L9)</f>
      </c>
      <c r="M10" s="193">
        <f>IF(Kemi!M9="","",Kemi!M9)</f>
      </c>
      <c r="N10" s="193">
        <f>IF(Kemi!N9="","",Kemi!N9)</f>
      </c>
      <c r="O10" s="193">
        <f>IF(Kemi!O9="","",Kemi!O9)</f>
      </c>
      <c r="P10" s="193">
        <f>IF(Kemi!P9="","",Kemi!P9)</f>
      </c>
      <c r="Q10" s="193">
        <f>IF(Kemi!Q9="","",Kemi!Q9)</f>
      </c>
      <c r="R10" s="193">
        <f>IF(Kemi!R9="","",Kemi!R9)</f>
      </c>
      <c r="S10" s="193">
        <f>IF(Kemi!S9="","",Kemi!S9)</f>
      </c>
      <c r="T10" s="211">
        <f>IF(Kemi!T9="","",Kemi!T9)</f>
      </c>
      <c r="U10" s="199">
        <f>IF(Kemi!U9="","",Kemi!U9)</f>
      </c>
      <c r="V10" s="207">
        <f>IF(Kemi!V9="","",Kemi!V9)</f>
      </c>
    </row>
    <row r="11" spans="1:22" ht="60.75" customHeight="1">
      <c r="A11" s="236" t="str">
        <f>IF(Kemi!A10="","",Kemi!A10)</f>
        <v>Middel A</v>
      </c>
      <c r="B11" s="245">
        <f>IF(Kemi!B10="","",Kemi!B10)</f>
      </c>
      <c r="C11" s="245">
        <f>IF(Kemi!C10="","",Kemi!C10)</f>
      </c>
      <c r="D11" s="245">
        <f>IF(Kemi!D10="","",Kemi!D10)</f>
      </c>
      <c r="E11" s="245">
        <f>IF(Kemi!E10="","",Kemi!E10)</f>
      </c>
      <c r="F11" s="245">
        <f>IF(Kemi!F10="","",Kemi!F10)</f>
      </c>
      <c r="G11" s="245">
        <f>IF(Kemi!G10="","",Kemi!G10)</f>
      </c>
      <c r="H11" s="245">
        <f>IF(Kemi!H10="","",Kemi!H10)</f>
      </c>
      <c r="I11" s="245">
        <f>IF(Kemi!I10="","",Kemi!I10)</f>
      </c>
      <c r="J11" s="245">
        <f>IF(Kemi!J10="","",Kemi!J10)</f>
      </c>
      <c r="K11" s="245">
        <f>IF(Kemi!K10="","",Kemi!K10)</f>
      </c>
      <c r="L11" s="245">
        <f>IF(Kemi!L10="","",Kemi!L10)</f>
      </c>
      <c r="M11" s="245">
        <f>IF(Kemi!M10="","",Kemi!M10)</f>
      </c>
      <c r="N11" s="245">
        <f>IF(Kemi!N10="","",Kemi!N10)</f>
      </c>
      <c r="O11" s="245">
        <f>IF(Kemi!O10="","",Kemi!O10)</f>
      </c>
      <c r="P11" s="245">
        <f>IF(Kemi!P10="","",Kemi!P10)</f>
      </c>
      <c r="Q11" s="245">
        <f>IF(Kemi!Q10="","",Kemi!Q10)</f>
      </c>
      <c r="R11" s="245">
        <f>IF(Kemi!R10="","",Kemi!R10)</f>
      </c>
      <c r="S11" s="245">
        <f>IF(Kemi!S10="","",Kemi!S10)</f>
      </c>
      <c r="T11" s="212">
        <f>IF(Kemi!T10="","",Kemi!T10)</f>
      </c>
      <c r="U11" s="199">
        <f>IF(Kemi!U10="","",Kemi!U10)</f>
      </c>
      <c r="V11" s="207">
        <f>IF(Kemi!V10="","",Kemi!V10)</f>
      </c>
    </row>
    <row r="12" spans="1:22" ht="20.25">
      <c r="A12" s="236" t="str">
        <f>IF(Kemi!A11="","",Kemi!A11)</f>
        <v>Doseringinterval</v>
      </c>
      <c r="B12" s="492">
        <f>IF(Kemi!B11="","",Kemi!B11)</f>
      </c>
      <c r="C12" s="492">
        <f>IF(Kemi!C11="","",Kemi!C11)</f>
      </c>
      <c r="D12" s="492">
        <f>IF(Kemi!D11="","",Kemi!D11)</f>
      </c>
      <c r="E12" s="492">
        <f>IF(Kemi!E11="","",Kemi!E11)</f>
      </c>
      <c r="F12" s="492">
        <f>IF(Kemi!F11="","",Kemi!F11)</f>
      </c>
      <c r="G12" s="492">
        <f>IF(Kemi!G11="","",Kemi!G11)</f>
      </c>
      <c r="H12" s="492">
        <f>IF(Kemi!H11="","",Kemi!H11)</f>
      </c>
      <c r="I12" s="492">
        <f>IF(Kemi!I11="","",Kemi!I11)</f>
      </c>
      <c r="J12" s="492">
        <f>IF(Kemi!J11="","",Kemi!J11)</f>
      </c>
      <c r="K12" s="492">
        <f>IF(Kemi!K11="","",Kemi!K11)</f>
      </c>
      <c r="L12" s="492">
        <f>IF(Kemi!L11="","",Kemi!L11)</f>
      </c>
      <c r="M12" s="492">
        <f>IF(Kemi!M11="","",Kemi!M11)</f>
      </c>
      <c r="N12" s="492">
        <f>IF(Kemi!N11="","",Kemi!N11)</f>
      </c>
      <c r="O12" s="492">
        <f>IF(Kemi!O11="","",Kemi!O11)</f>
      </c>
      <c r="P12" s="492">
        <f>IF(Kemi!P11="","",Kemi!P11)</f>
      </c>
      <c r="Q12" s="492">
        <f>IF(Kemi!Q11="","",Kemi!Q11)</f>
      </c>
      <c r="R12" s="492">
        <f>IF(Kemi!R11="","",Kemi!R11)</f>
      </c>
      <c r="S12" s="492">
        <f>IF(Kemi!S11="","",Kemi!S11)</f>
      </c>
      <c r="T12" s="212"/>
      <c r="U12" s="199"/>
      <c r="V12" s="207"/>
    </row>
    <row r="13" spans="1:22" ht="20.25">
      <c r="A13" s="236" t="str">
        <f>IF(Kemi!A12="","",Kemi!A12)</f>
        <v>Enhed for H / ha.</v>
      </c>
      <c r="B13" s="492">
        <f>IF(Kemi!B12="","",Kemi!B12)</f>
      </c>
      <c r="C13" s="492">
        <f>IF(Kemi!C12="","",Kemi!C12)</f>
      </c>
      <c r="D13" s="492">
        <f>IF(Kemi!D12="","",Kemi!D12)</f>
      </c>
      <c r="E13" s="492">
        <f>IF(Kemi!E12="","",Kemi!E12)</f>
      </c>
      <c r="F13" s="492">
        <f>IF(Kemi!F12="","",Kemi!F12)</f>
      </c>
      <c r="G13" s="492">
        <f>IF(Kemi!G12="","",Kemi!G12)</f>
      </c>
      <c r="H13" s="492">
        <f>IF(Kemi!H12="","",Kemi!H12)</f>
      </c>
      <c r="I13" s="492">
        <f>IF(Kemi!I12="","",Kemi!I12)</f>
      </c>
      <c r="J13" s="492">
        <f>IF(Kemi!J12="","",Kemi!J12)</f>
      </c>
      <c r="K13" s="492">
        <f>IF(Kemi!K12="","",Kemi!K12)</f>
      </c>
      <c r="L13" s="492">
        <f>IF(Kemi!L12="","",Kemi!L12)</f>
      </c>
      <c r="M13" s="492">
        <f>IF(Kemi!M12="","",Kemi!M12)</f>
      </c>
      <c r="N13" s="492">
        <f>IF(Kemi!N12="","",Kemi!N12)</f>
      </c>
      <c r="O13" s="492">
        <f>IF(Kemi!O12="","",Kemi!O12)</f>
      </c>
      <c r="P13" s="492">
        <f>IF(Kemi!P12="","",Kemi!P12)</f>
      </c>
      <c r="Q13" s="492">
        <f>IF(Kemi!Q12="","",Kemi!Q12)</f>
      </c>
      <c r="R13" s="492">
        <f>IF(Kemi!R12="","",Kemi!R12)</f>
      </c>
      <c r="S13" s="492">
        <f>IF(Kemi!S12="","",Kemi!S12)</f>
      </c>
      <c r="T13" s="212"/>
      <c r="U13" s="199"/>
      <c r="V13" s="207"/>
    </row>
    <row r="14" spans="1:22" ht="20.25">
      <c r="A14" s="235" t="str">
        <f>IF(Kemi!A13="","",Kemi!A13)</f>
        <v>Handelsvare, H / ha</v>
      </c>
      <c r="B14" s="493">
        <f>IF(Kemi!B13="","",Kemi!B13)</f>
      </c>
      <c r="C14" s="493">
        <f>IF(Kemi!C13="","",Kemi!C13)</f>
      </c>
      <c r="D14" s="493">
        <f>IF(Kemi!D13="","",Kemi!D13)</f>
      </c>
      <c r="E14" s="493">
        <f>IF(Kemi!E13="","",Kemi!E13)</f>
      </c>
      <c r="F14" s="493">
        <f>IF(Kemi!F13="","",Kemi!F13)</f>
      </c>
      <c r="G14" s="493">
        <f>IF(Kemi!G13="","",Kemi!G13)</f>
      </c>
      <c r="H14" s="493">
        <f>IF(Kemi!H13="","",Kemi!H13)</f>
      </c>
      <c r="I14" s="493">
        <f>IF(Kemi!I13="","",Kemi!I13)</f>
      </c>
      <c r="J14" s="493">
        <f>IF(Kemi!J13="","",Kemi!J13)</f>
      </c>
      <c r="K14" s="493">
        <f>IF(Kemi!K13="","",Kemi!K13)</f>
      </c>
      <c r="L14" s="493">
        <f>IF(Kemi!L13="","",Kemi!L13)</f>
      </c>
      <c r="M14" s="493">
        <f>IF(Kemi!M13="","",Kemi!M13)</f>
      </c>
      <c r="N14" s="493">
        <f>IF(Kemi!N13="","",Kemi!N13)</f>
      </c>
      <c r="O14" s="493">
        <f>IF(Kemi!O13="","",Kemi!O13)</f>
      </c>
      <c r="P14" s="493">
        <f>IF(Kemi!P13="","",Kemi!P13)</f>
      </c>
      <c r="Q14" s="493">
        <f>IF(Kemi!Q13="","",Kemi!Q13)</f>
      </c>
      <c r="R14" s="493">
        <f>IF(Kemi!R13="","",Kemi!R13)</f>
      </c>
      <c r="S14" s="493">
        <f>IF(Kemi!S13="","",Kemi!S13)</f>
      </c>
      <c r="T14" s="212">
        <f>IF(Kemi!T13="","",Kemi!T13)</f>
      </c>
      <c r="U14" s="199">
        <f>IF(Kemi!U13="","",Kemi!U13)</f>
      </c>
      <c r="V14" s="207">
        <f>IF(Kemi!V13="","",Kemi!V13)</f>
      </c>
    </row>
    <row r="15" spans="1:22" ht="60" customHeight="1">
      <c r="A15" s="236" t="str">
        <f>IF(Kemi!A14="","",Kemi!A14)</f>
        <v>Middel B</v>
      </c>
      <c r="B15" s="245">
        <f>IF(Kemi!B14="","",Kemi!B14)</f>
      </c>
      <c r="C15" s="245">
        <f>IF(Kemi!C14="","",Kemi!C14)</f>
      </c>
      <c r="D15" s="245">
        <f>IF(Kemi!D14="","",Kemi!D14)</f>
      </c>
      <c r="E15" s="245">
        <f>IF(Kemi!E14="","",Kemi!E14)</f>
      </c>
      <c r="F15" s="245">
        <f>IF(Kemi!F14="","",Kemi!F14)</f>
      </c>
      <c r="G15" s="245">
        <f>IF(Kemi!G14="","",Kemi!G14)</f>
      </c>
      <c r="H15" s="245">
        <f>IF(Kemi!H14="","",Kemi!H14)</f>
      </c>
      <c r="I15" s="245">
        <f>IF(Kemi!I14="","",Kemi!I14)</f>
      </c>
      <c r="J15" s="245">
        <f>IF(Kemi!J14="","",Kemi!J14)</f>
      </c>
      <c r="K15" s="245">
        <f>IF(Kemi!K14="","",Kemi!K14)</f>
      </c>
      <c r="L15" s="245">
        <f>IF(Kemi!L14="","",Kemi!L14)</f>
      </c>
      <c r="M15" s="245">
        <f>IF(Kemi!M14="","",Kemi!M14)</f>
      </c>
      <c r="N15" s="245">
        <f>IF(Kemi!N14="","",Kemi!N14)</f>
      </c>
      <c r="O15" s="245">
        <f>IF(Kemi!O14="","",Kemi!O14)</f>
      </c>
      <c r="P15" s="245">
        <f>IF(Kemi!P14="","",Kemi!P14)</f>
      </c>
      <c r="Q15" s="245">
        <f>IF(Kemi!Q14="","",Kemi!Q14)</f>
      </c>
      <c r="R15" s="245">
        <f>IF(Kemi!R14="","",Kemi!R14)</f>
      </c>
      <c r="S15" s="245">
        <f>IF(Kemi!S14="","",Kemi!S14)</f>
      </c>
      <c r="T15" s="212"/>
      <c r="U15" s="199"/>
      <c r="V15" s="207"/>
    </row>
    <row r="16" spans="1:22" ht="20.25">
      <c r="A16" s="235" t="str">
        <f>IF(Kemi!A15="","",Kemi!A15)</f>
        <v>Doseringinterval</v>
      </c>
      <c r="B16" s="485">
        <f>IF(Kemi!B15="","",Kemi!B15)</f>
      </c>
      <c r="C16" s="485">
        <f>IF(Kemi!C15="","",Kemi!C15)</f>
      </c>
      <c r="D16" s="485">
        <f>IF(Kemi!D15="","",Kemi!D15)</f>
      </c>
      <c r="E16" s="485">
        <f>IF(Kemi!E15="","",Kemi!E15)</f>
      </c>
      <c r="F16" s="485">
        <f>IF(Kemi!F15="","",Kemi!F15)</f>
      </c>
      <c r="G16" s="485">
        <f>IF(Kemi!G15="","",Kemi!G15)</f>
      </c>
      <c r="H16" s="485">
        <f>IF(Kemi!H15="","",Kemi!H15)</f>
      </c>
      <c r="I16" s="485">
        <f>IF(Kemi!I15="","",Kemi!I15)</f>
      </c>
      <c r="J16" s="485">
        <f>IF(Kemi!J15="","",Kemi!J15)</f>
      </c>
      <c r="K16" s="485">
        <f>IF(Kemi!K15="","",Kemi!K15)</f>
      </c>
      <c r="L16" s="485">
        <f>IF(Kemi!L15="","",Kemi!L15)</f>
      </c>
      <c r="M16" s="485">
        <f>IF(Kemi!M15="","",Kemi!M15)</f>
      </c>
      <c r="N16" s="485">
        <f>IF(Kemi!N15="","",Kemi!N15)</f>
      </c>
      <c r="O16" s="485">
        <f>IF(Kemi!O15="","",Kemi!O15)</f>
      </c>
      <c r="P16" s="485">
        <f>IF(Kemi!P15="","",Kemi!P15)</f>
      </c>
      <c r="Q16" s="485">
        <f>IF(Kemi!Q15="","",Kemi!Q15)</f>
      </c>
      <c r="R16" s="485">
        <f>IF(Kemi!R15="","",Kemi!R15)</f>
      </c>
      <c r="S16" s="485">
        <f>IF(Kemi!S15="","",Kemi!S15)</f>
      </c>
      <c r="T16" s="212">
        <f>IF(Kemi!T14="","",Kemi!T14)</f>
      </c>
      <c r="U16" s="199">
        <f>IF(Kemi!U14="","",Kemi!U14)</f>
      </c>
      <c r="V16" s="207">
        <f>IF(Kemi!V14="","",Kemi!V14)</f>
      </c>
    </row>
    <row r="17" spans="1:22" ht="20.25">
      <c r="A17" s="235" t="str">
        <f>IF(Kemi!A16="","",Kemi!A16)</f>
        <v>Enhed for H / ha.</v>
      </c>
      <c r="B17" s="485">
        <f>IF(Kemi!B16="","",Kemi!B16)</f>
      </c>
      <c r="C17" s="485">
        <f>IF(Kemi!C16="","",Kemi!C16)</f>
      </c>
      <c r="D17" s="485">
        <f>IF(Kemi!D16="","",Kemi!D16)</f>
      </c>
      <c r="E17" s="485">
        <f>IF(Kemi!E16="","",Kemi!E16)</f>
      </c>
      <c r="F17" s="485">
        <f>IF(Kemi!F16="","",Kemi!F16)</f>
      </c>
      <c r="G17" s="485">
        <f>IF(Kemi!G16="","",Kemi!G16)</f>
      </c>
      <c r="H17" s="485">
        <f>IF(Kemi!H16="","",Kemi!H16)</f>
      </c>
      <c r="I17" s="485">
        <f>IF(Kemi!I16="","",Kemi!I16)</f>
      </c>
      <c r="J17" s="485">
        <f>IF(Kemi!J16="","",Kemi!J16)</f>
      </c>
      <c r="K17" s="485">
        <f>IF(Kemi!K16="","",Kemi!K16)</f>
      </c>
      <c r="L17" s="485">
        <f>IF(Kemi!L16="","",Kemi!L16)</f>
      </c>
      <c r="M17" s="485">
        <f>IF(Kemi!M16="","",Kemi!M16)</f>
      </c>
      <c r="N17" s="485">
        <f>IF(Kemi!N16="","",Kemi!N16)</f>
      </c>
      <c r="O17" s="485">
        <f>IF(Kemi!O16="","",Kemi!O16)</f>
      </c>
      <c r="P17" s="485">
        <f>IF(Kemi!P16="","",Kemi!P16)</f>
      </c>
      <c r="Q17" s="485">
        <f>IF(Kemi!Q16="","",Kemi!Q16)</f>
      </c>
      <c r="R17" s="485">
        <f>IF(Kemi!R16="","",Kemi!R16)</f>
      </c>
      <c r="S17" s="485">
        <f>IF(Kemi!S16="","",Kemi!S16)</f>
      </c>
      <c r="T17" s="212"/>
      <c r="U17" s="199"/>
      <c r="V17" s="207"/>
    </row>
    <row r="18" spans="1:22" ht="20.25">
      <c r="A18" s="235" t="str">
        <f>IF(Kemi!A17="","",Kemi!A17)</f>
        <v>Handelsvare, H / ha</v>
      </c>
      <c r="B18" s="493">
        <f>IF(Kemi!B17="","",Kemi!B17)</f>
      </c>
      <c r="C18" s="493">
        <f>IF(Kemi!C17="","",Kemi!C17)</f>
      </c>
      <c r="D18" s="493">
        <f>IF(Kemi!D17="","",Kemi!D17)</f>
      </c>
      <c r="E18" s="493">
        <f>IF(Kemi!E17="","",Kemi!E17)</f>
      </c>
      <c r="F18" s="493">
        <f>IF(Kemi!F17="","",Kemi!F17)</f>
      </c>
      <c r="G18" s="493">
        <f>IF(Kemi!G17="","",Kemi!G17)</f>
      </c>
      <c r="H18" s="493">
        <f>IF(Kemi!H17="","",Kemi!H17)</f>
      </c>
      <c r="I18" s="493">
        <f>IF(Kemi!I17="","",Kemi!I17)</f>
      </c>
      <c r="J18" s="493">
        <f>IF(Kemi!J17="","",Kemi!J17)</f>
      </c>
      <c r="K18" s="493">
        <f>IF(Kemi!K17="","",Kemi!K17)</f>
      </c>
      <c r="L18" s="493">
        <f>IF(Kemi!L17="","",Kemi!L17)</f>
      </c>
      <c r="M18" s="493">
        <f>IF(Kemi!M17="","",Kemi!M17)</f>
      </c>
      <c r="N18" s="493">
        <f>IF(Kemi!N17="","",Kemi!N17)</f>
      </c>
      <c r="O18" s="493">
        <f>IF(Kemi!O17="","",Kemi!O17)</f>
      </c>
      <c r="P18" s="493">
        <f>IF(Kemi!P17="","",Kemi!P17)</f>
      </c>
      <c r="Q18" s="493">
        <f>IF(Kemi!Q17="","",Kemi!Q17)</f>
      </c>
      <c r="R18" s="493">
        <f>IF(Kemi!R17="","",Kemi!R17)</f>
      </c>
      <c r="S18" s="493">
        <f>IF(Kemi!S17="","",Kemi!S17)</f>
      </c>
      <c r="T18" s="212">
        <f>IF(Kemi!T17="","",Kemi!T17)</f>
      </c>
      <c r="U18" s="199">
        <f>IF(Kemi!U17="","",Kemi!U17)</f>
      </c>
      <c r="V18" s="207">
        <f>IF(Kemi!V17="","",Kemi!V17)</f>
      </c>
    </row>
    <row r="19" spans="1:22" ht="20.25">
      <c r="A19" s="235" t="str">
        <f>IF(Kemi!A18="","",Kemi!A18)</f>
        <v>l væske / ha</v>
      </c>
      <c r="B19" s="496">
        <f>IF(Kemi!B18="","",Kemi!B18)</f>
      </c>
      <c r="C19" s="496">
        <f>IF(Kemi!C18="","",Kemi!C18)</f>
      </c>
      <c r="D19" s="496">
        <f>IF(Kemi!D18="","",Kemi!D18)</f>
      </c>
      <c r="E19" s="496">
        <f>IF(Kemi!E18="","",Kemi!E18)</f>
      </c>
      <c r="F19" s="496">
        <f>IF(Kemi!F18="","",Kemi!F18)</f>
      </c>
      <c r="G19" s="496">
        <f>IF(Kemi!G18="","",Kemi!G18)</f>
      </c>
      <c r="H19" s="496">
        <f>IF(Kemi!H18="","",Kemi!H18)</f>
      </c>
      <c r="I19" s="496">
        <f>IF(Kemi!I18="","",Kemi!I18)</f>
      </c>
      <c r="J19" s="496">
        <f>IF(Kemi!J18="","",Kemi!J18)</f>
      </c>
      <c r="K19" s="496">
        <f>IF(Kemi!K18="","",Kemi!K18)</f>
      </c>
      <c r="L19" s="496">
        <f>IF(Kemi!L18="","",Kemi!L18)</f>
      </c>
      <c r="M19" s="496">
        <f>IF(Kemi!M18="","",Kemi!M18)</f>
      </c>
      <c r="N19" s="496">
        <f>IF(Kemi!N18="","",Kemi!N18)</f>
      </c>
      <c r="O19" s="496">
        <f>IF(Kemi!O18="","",Kemi!O18)</f>
      </c>
      <c r="P19" s="496">
        <f>IF(Kemi!P18="","",Kemi!P18)</f>
      </c>
      <c r="Q19" s="496">
        <f>IF(Kemi!Q18="","",Kemi!Q18)</f>
      </c>
      <c r="R19" s="496">
        <f>IF(Kemi!R18="","",Kemi!R18)</f>
      </c>
      <c r="S19" s="496">
        <f>IF(Kemi!S18="","",Kemi!S18)</f>
      </c>
      <c r="T19" s="212"/>
      <c r="U19" s="199"/>
      <c r="V19" s="207"/>
    </row>
    <row r="20" spans="1:22" ht="20.25">
      <c r="A20" s="239">
        <f>IF(Kemi!A19="","",Kemi!A19)</f>
      </c>
      <c r="B20" s="663">
        <f>IF(Kemi!B19="","",Kemi!B19)</f>
      </c>
      <c r="C20" s="664"/>
      <c r="D20" s="664"/>
      <c r="E20" s="664"/>
      <c r="F20" s="664"/>
      <c r="G20" s="664"/>
      <c r="H20" s="664"/>
      <c r="I20" s="664"/>
      <c r="J20" s="664"/>
      <c r="K20" s="664"/>
      <c r="L20" s="664"/>
      <c r="M20" s="664"/>
      <c r="N20" s="664"/>
      <c r="O20" s="664"/>
      <c r="P20" s="664"/>
      <c r="Q20" s="664"/>
      <c r="R20" s="664"/>
      <c r="S20" s="665"/>
      <c r="T20" s="214">
        <f>IF(Kemi!T19="","",Kemi!T19)</f>
      </c>
      <c r="U20" s="199">
        <f>IF(Kemi!U19="","",Kemi!U19)</f>
      </c>
      <c r="V20" s="207">
        <f>IF(Kemi!V19="","",Kemi!V19)</f>
      </c>
    </row>
    <row r="21" spans="1:22" ht="20.25">
      <c r="A21" s="248" t="str">
        <f>IF(Kemi!A20="","",Kemi!A20)</f>
        <v>Planlagt forbrug</v>
      </c>
      <c r="B21" s="249">
        <f>IF(Kemi!B20="","",Kemi!B20)</f>
      </c>
      <c r="C21" s="249">
        <f>IF(Kemi!C20="","",Kemi!C20)</f>
      </c>
      <c r="D21" s="249">
        <f>IF(Kemi!D20="","",Kemi!D20)</f>
      </c>
      <c r="E21" s="249">
        <f>IF(Kemi!E20="","",Kemi!E20)</f>
      </c>
      <c r="F21" s="249">
        <f>IF(Kemi!F20="","",Kemi!F20)</f>
      </c>
      <c r="G21" s="249">
        <f>IF(Kemi!G20="","",Kemi!G20)</f>
      </c>
      <c r="H21" s="249">
        <f>IF(Kemi!H20="","",Kemi!H20)</f>
      </c>
      <c r="I21" s="249">
        <f>IF(Kemi!I20="","",Kemi!I20)</f>
      </c>
      <c r="J21" s="249">
        <f>IF(Kemi!J20="","",Kemi!J20)</f>
      </c>
      <c r="K21" s="249">
        <f>IF(Kemi!K20="","",Kemi!K20)</f>
      </c>
      <c r="L21" s="249">
        <f>IF(Kemi!L20="","",Kemi!L20)</f>
      </c>
      <c r="M21" s="249">
        <f>IF(Kemi!M20="","",Kemi!M20)</f>
      </c>
      <c r="N21" s="249">
        <f>IF(Kemi!N20="","",Kemi!N20)</f>
      </c>
      <c r="O21" s="249">
        <f>IF(Kemi!O20="","",Kemi!O20)</f>
      </c>
      <c r="P21" s="249">
        <f>IF(Kemi!P20="","",Kemi!P20)</f>
      </c>
      <c r="Q21" s="249">
        <f>IF(Kemi!Q20="","",Kemi!Q20)</f>
      </c>
      <c r="R21" s="249">
        <f>IF(Kemi!R20="","",Kemi!R20)</f>
      </c>
      <c r="S21" s="249">
        <f>IF(Kemi!S20="","",Kemi!S20)</f>
      </c>
      <c r="T21" s="214">
        <f>IF(Kemi!T20="","",Kemi!T20)</f>
      </c>
      <c r="U21" s="199">
        <f>IF(Kemi!U20="","",Kemi!U20)</f>
      </c>
      <c r="V21" s="207">
        <f>IF(Kemi!V20="","",Kemi!V20)</f>
      </c>
    </row>
    <row r="22" spans="1:22" ht="20.25">
      <c r="A22" s="235" t="str">
        <f>IF(Kemi!A21="","",Kemi!A21)</f>
        <v>A Handelsvare, mængde</v>
      </c>
      <c r="B22" s="483">
        <f>IF(Kemi!B21="","",Kemi!B21)</f>
      </c>
      <c r="C22" s="483">
        <f>IF(Kemi!C21="","",Kemi!C21)</f>
      </c>
      <c r="D22" s="483">
        <f>IF(Kemi!D21="","",Kemi!D21)</f>
      </c>
      <c r="E22" s="483">
        <f>IF(Kemi!E21="","",Kemi!E21)</f>
      </c>
      <c r="F22" s="483">
        <f>IF(Kemi!F21="","",Kemi!F21)</f>
      </c>
      <c r="G22" s="483">
        <f>IF(Kemi!G21="","",Kemi!G21)</f>
      </c>
      <c r="H22" s="483">
        <f>IF(Kemi!H21="","",Kemi!H21)</f>
      </c>
      <c r="I22" s="483">
        <f>IF(Kemi!I21="","",Kemi!I21)</f>
      </c>
      <c r="J22" s="483">
        <f>IF(Kemi!J21="","",Kemi!J21)</f>
      </c>
      <c r="K22" s="483">
        <f>IF(Kemi!K21="","",Kemi!K21)</f>
      </c>
      <c r="L22" s="483">
        <f>IF(Kemi!L21="","",Kemi!L21)</f>
      </c>
      <c r="M22" s="483">
        <f>IF(Kemi!M21="","",Kemi!M21)</f>
      </c>
      <c r="N22" s="483">
        <f>IF(Kemi!N21="","",Kemi!N21)</f>
      </c>
      <c r="O22" s="483">
        <f>IF(Kemi!O21="","",Kemi!O21)</f>
      </c>
      <c r="P22" s="483">
        <f>IF(Kemi!P21="","",Kemi!P21)</f>
      </c>
      <c r="Q22" s="483">
        <f>IF(Kemi!Q21="","",Kemi!Q21)</f>
      </c>
      <c r="R22" s="483">
        <f>IF(Kemi!R21="","",Kemi!R21)</f>
      </c>
      <c r="S22" s="483">
        <f>IF(Kemi!S21="","",Kemi!S21)</f>
      </c>
      <c r="T22" s="211">
        <f>IF(Kemi!T21="","",Kemi!T21)</f>
      </c>
      <c r="U22" s="199">
        <f>IF(Kemi!U21="","",Kemi!U21)</f>
      </c>
      <c r="V22" s="207">
        <f>IF(Kemi!V21="","",Kemi!V21)</f>
      </c>
    </row>
    <row r="23" spans="1:22" ht="20.25">
      <c r="A23" s="235" t="str">
        <f>IF(Kemi!A22="","",Kemi!A22)</f>
        <v>B Handelsvare, mængde</v>
      </c>
      <c r="B23" s="483">
        <f>IF(Kemi!B22="","",Kemi!B22)</f>
      </c>
      <c r="C23" s="483">
        <f>IF(Kemi!C22="","",Kemi!C22)</f>
      </c>
      <c r="D23" s="483">
        <f>IF(Kemi!D22="","",Kemi!D22)</f>
      </c>
      <c r="E23" s="483">
        <f>IF(Kemi!E22="","",Kemi!E22)</f>
      </c>
      <c r="F23" s="483">
        <f>IF(Kemi!F22="","",Kemi!F22)</f>
      </c>
      <c r="G23" s="483">
        <f>IF(Kemi!G22="","",Kemi!G22)</f>
      </c>
      <c r="H23" s="483">
        <f>IF(Kemi!H22="","",Kemi!H22)</f>
      </c>
      <c r="I23" s="483">
        <f>IF(Kemi!I22="","",Kemi!I22)</f>
      </c>
      <c r="J23" s="483">
        <f>IF(Kemi!J22="","",Kemi!J22)</f>
      </c>
      <c r="K23" s="483">
        <f>IF(Kemi!K22="","",Kemi!K22)</f>
      </c>
      <c r="L23" s="483">
        <f>IF(Kemi!L22="","",Kemi!L22)</f>
      </c>
      <c r="M23" s="483">
        <f>IF(Kemi!M22="","",Kemi!M22)</f>
      </c>
      <c r="N23" s="483">
        <f>IF(Kemi!N22="","",Kemi!N22)</f>
      </c>
      <c r="O23" s="483">
        <f>IF(Kemi!O22="","",Kemi!O22)</f>
      </c>
      <c r="P23" s="483">
        <f>IF(Kemi!P22="","",Kemi!P22)</f>
      </c>
      <c r="Q23" s="483">
        <f>IF(Kemi!Q22="","",Kemi!Q22)</f>
      </c>
      <c r="R23" s="483">
        <f>IF(Kemi!R22="","",Kemi!R22)</f>
      </c>
      <c r="S23" s="483">
        <f>IF(Kemi!S22="","",Kemi!S22)</f>
      </c>
      <c r="T23" s="211">
        <f>IF(Kemi!T22="","",Kemi!T22)</f>
      </c>
      <c r="U23" s="199">
        <f>IF(Kemi!U22="","",Kemi!U22)</f>
      </c>
      <c r="V23" s="207">
        <f>IF(Kemi!V22="","",Kemi!V22)</f>
      </c>
    </row>
    <row r="24" spans="1:22" ht="20.25">
      <c r="A24" s="238" t="str">
        <f>IF(Kemi!A23="","",Kemi!A23)</f>
        <v>Liter vædske</v>
      </c>
      <c r="B24" s="494">
        <f>IF(Kemi!B23="","",Kemi!B23)</f>
      </c>
      <c r="C24" s="494">
        <f>IF(Kemi!C23="","",Kemi!C23)</f>
      </c>
      <c r="D24" s="494">
        <f>IF(Kemi!D23="","",Kemi!D23)</f>
      </c>
      <c r="E24" s="494">
        <f>IF(Kemi!E23="","",Kemi!E23)</f>
      </c>
      <c r="F24" s="494">
        <f>IF(Kemi!F23="","",Kemi!F23)</f>
      </c>
      <c r="G24" s="494">
        <f>IF(Kemi!G23="","",Kemi!G23)</f>
      </c>
      <c r="H24" s="494">
        <f>IF(Kemi!H23="","",Kemi!H23)</f>
      </c>
      <c r="I24" s="494">
        <f>IF(Kemi!I23="","",Kemi!I23)</f>
      </c>
      <c r="J24" s="494">
        <f>IF(Kemi!J23="","",Kemi!J23)</f>
      </c>
      <c r="K24" s="494">
        <f>IF(Kemi!K23="","",Kemi!K23)</f>
      </c>
      <c r="L24" s="494">
        <f>IF(Kemi!L23="","",Kemi!L23)</f>
      </c>
      <c r="M24" s="494">
        <f>IF(Kemi!M23="","",Kemi!M23)</f>
      </c>
      <c r="N24" s="494">
        <f>IF(Kemi!N23="","",Kemi!N23)</f>
      </c>
      <c r="O24" s="494">
        <f>IF(Kemi!O23="","",Kemi!O23)</f>
      </c>
      <c r="P24" s="494">
        <f>IF(Kemi!P23="","",Kemi!P23)</f>
      </c>
      <c r="Q24" s="494">
        <f>IF(Kemi!Q23="","",Kemi!Q23)</f>
      </c>
      <c r="R24" s="494">
        <f>IF(Kemi!R23="","",Kemi!R23)</f>
      </c>
      <c r="S24" s="495">
        <f>IF(Kemi!S23="","",Kemi!S23)</f>
      </c>
      <c r="T24" s="250">
        <f>IF(Kemi!T23="","",IF(Kemi!T23=0,"",Kemi!T23))</f>
      </c>
      <c r="U24" s="247" t="str">
        <f>IF(Kemi!U23="","",Kemi!U23)</f>
        <v> l</v>
      </c>
      <c r="V24" s="207">
        <f>IF(Kemi!V23="","",Kemi!V23)</f>
      </c>
    </row>
    <row r="25" spans="1:22" ht="20.25">
      <c r="A25" s="239">
        <f>IF(Kemi!A24="","",Kemi!A24)</f>
      </c>
      <c r="B25" s="219">
        <f>IF(Kemi!B24="","",Kemi!B24)</f>
      </c>
      <c r="C25" s="219">
        <f>IF(Kemi!C24="","",Kemi!C24)</f>
      </c>
      <c r="D25" s="219">
        <f>IF(Kemi!D24="","",Kemi!D24)</f>
      </c>
      <c r="E25" s="219">
        <f>IF(Kemi!E24="","",Kemi!E24)</f>
      </c>
      <c r="F25" s="219">
        <f>IF(Kemi!F24="","",Kemi!F24)</f>
      </c>
      <c r="G25" s="219">
        <f>IF(Kemi!G24="","",Kemi!G24)</f>
      </c>
      <c r="H25" s="219">
        <f>IF(Kemi!H24="","",Kemi!H24)</f>
      </c>
      <c r="I25" s="219">
        <f>IF(Kemi!I24="","",Kemi!I24)</f>
      </c>
      <c r="J25" s="219">
        <f>IF(Kemi!J24="","",Kemi!J24)</f>
      </c>
      <c r="K25" s="219">
        <f>IF(Kemi!K24="","",Kemi!K24)</f>
      </c>
      <c r="L25" s="219">
        <f>IF(Kemi!L24="","",Kemi!L24)</f>
      </c>
      <c r="M25" s="219">
        <f>IF(Kemi!M24="","",Kemi!M24)</f>
      </c>
      <c r="N25" s="219">
        <f>IF(Kemi!N24="","",Kemi!N24)</f>
      </c>
      <c r="O25" s="219">
        <f>IF(Kemi!O24="","",Kemi!O24)</f>
      </c>
      <c r="P25" s="219">
        <f>IF(Kemi!P24="","",Kemi!P24)</f>
      </c>
      <c r="Q25" s="219">
        <f>IF(Kemi!Q24="","",Kemi!Q24)</f>
      </c>
      <c r="R25" s="219">
        <f>IF(Kemi!R24="","",Kemi!R24)</f>
      </c>
      <c r="S25" s="219">
        <f>IF(Kemi!S24="","",Kemi!S24)</f>
      </c>
      <c r="T25" s="214">
        <f>IF(Kemi!T24="","",Kemi!T24)</f>
      </c>
      <c r="U25" s="199">
        <f>IF(Kemi!U24="","",Kemi!U24)</f>
      </c>
      <c r="V25" s="207">
        <f>IF(Kemi!V24="","",Kemi!V24)</f>
      </c>
    </row>
    <row r="26" spans="1:22" ht="20.25">
      <c r="A26" s="228">
        <f>IF(Kemi!A25="","",Kemi!A25)</f>
      </c>
      <c r="B26" s="216">
        <f>IF(Kemi!B25="","",Kemi!B25)</f>
      </c>
      <c r="C26" s="216">
        <f>IF(Kemi!C25="","",Kemi!C25)</f>
      </c>
      <c r="D26" s="216">
        <f>IF(Kemi!D25="","",Kemi!D25)</f>
      </c>
      <c r="E26" s="216">
        <f>IF(Kemi!E25="","",Kemi!E25)</f>
      </c>
      <c r="F26" s="216">
        <f>IF(Kemi!F25="","",Kemi!F25)</f>
      </c>
      <c r="G26" s="216">
        <f>IF(Kemi!G25="","",Kemi!G25)</f>
      </c>
      <c r="H26" s="216">
        <f>IF(Kemi!H25="","",Kemi!H25)</f>
      </c>
      <c r="I26" s="216">
        <f>IF(Kemi!I25="","",Kemi!I25)</f>
      </c>
      <c r="J26" s="216"/>
      <c r="K26" s="216" t="str">
        <f>IF(Kemi!J25="","",Kemi!J25)</f>
        <v>Godkend sprøjteplan?</v>
      </c>
      <c r="L26" s="216"/>
      <c r="M26" s="655">
        <f>IF(Kemi!N25="","",Kemi!N25)</f>
      </c>
      <c r="N26" s="656"/>
      <c r="O26" s="656"/>
      <c r="P26" s="656"/>
      <c r="Q26" s="657"/>
      <c r="R26" s="216">
        <f>IF(Kemi!R25="","",Kemi!R25)</f>
      </c>
      <c r="S26" s="216">
        <f>IF(Kemi!S25="","",Kemi!S25)</f>
      </c>
      <c r="T26" s="214">
        <f>IF(Kemi!T25="","",Kemi!T25)</f>
      </c>
      <c r="U26" s="199">
        <f>IF(Kemi!U25="","",Kemi!U25)</f>
      </c>
      <c r="V26" s="207">
        <f>IF(Kemi!V25="","",Kemi!V25)</f>
      </c>
    </row>
    <row r="27" spans="1:22" ht="20.25">
      <c r="A27" s="228"/>
      <c r="B27" s="216"/>
      <c r="C27" s="216"/>
      <c r="D27" s="216"/>
      <c r="E27" s="216"/>
      <c r="F27" s="216"/>
      <c r="G27" s="216"/>
      <c r="H27" s="216"/>
      <c r="I27" s="216"/>
      <c r="J27" s="216"/>
      <c r="K27" s="216"/>
      <c r="L27" s="216"/>
      <c r="M27" s="216"/>
      <c r="N27" s="216"/>
      <c r="O27" s="216"/>
      <c r="P27" s="216"/>
      <c r="Q27" s="216"/>
      <c r="R27" s="216"/>
      <c r="S27" s="216"/>
      <c r="T27" s="214"/>
      <c r="U27" s="199"/>
      <c r="V27" s="207"/>
    </row>
    <row r="28" spans="1:22" ht="20.25">
      <c r="A28" s="228"/>
      <c r="B28" s="216"/>
      <c r="C28" s="216"/>
      <c r="D28" s="216"/>
      <c r="E28" s="216"/>
      <c r="F28" s="216"/>
      <c r="G28" s="216"/>
      <c r="H28" s="216"/>
      <c r="I28" s="216"/>
      <c r="J28" s="216"/>
      <c r="K28" s="216"/>
      <c r="L28" s="216"/>
      <c r="M28" s="216"/>
      <c r="N28" s="216"/>
      <c r="O28" s="216"/>
      <c r="P28" s="216"/>
      <c r="Q28" s="216"/>
      <c r="R28" s="216"/>
      <c r="S28" s="216"/>
      <c r="T28" s="214"/>
      <c r="U28" s="199"/>
      <c r="V28" s="207"/>
    </row>
    <row r="29" spans="1:22" ht="20.25">
      <c r="A29" s="228" t="str">
        <f>IF(Kemi!A26="","",Kemi!A26)</f>
        <v>Registreret Forbrug</v>
      </c>
      <c r="B29" s="216">
        <f>IF(Kemi!B26="","",Kemi!B26)</f>
      </c>
      <c r="C29" s="216">
        <f>IF(Kemi!C26="","",Kemi!C26)</f>
      </c>
      <c r="D29" s="216">
        <f>IF(Kemi!D26="","",Kemi!D26)</f>
      </c>
      <c r="E29" s="216">
        <f>IF(Kemi!E26="","",Kemi!E26)</f>
      </c>
      <c r="F29" s="216">
        <f>IF(Kemi!F26="","",Kemi!F26)</f>
      </c>
      <c r="G29" s="216">
        <f>IF(Kemi!G26="","",Kemi!G26)</f>
      </c>
      <c r="H29" s="199" t="str">
        <f>IF(Kemi!H1="","",Kemi!H1)</f>
        <v>GLOBALGAP</v>
      </c>
      <c r="I29" s="199"/>
      <c r="J29" s="199"/>
      <c r="K29" s="200"/>
      <c r="L29" s="199"/>
      <c r="M29" s="199" t="str">
        <f>IF(Kemi!K1="","",Kemi!K1)</f>
        <v>IP JULETRÆER</v>
      </c>
      <c r="N29" s="199"/>
      <c r="O29" s="216"/>
      <c r="P29" s="216">
        <f>IF(Kemi!P26="","",Kemi!P26)</f>
      </c>
      <c r="Q29" s="216">
        <f>IF(Kemi!Q26="","",Kemi!Q26)</f>
      </c>
      <c r="R29" s="216">
        <f>IF(Kemi!R26="","",Kemi!R26)</f>
      </c>
      <c r="S29" s="216">
        <f>IF(Kemi!S26="","",Kemi!S26)</f>
      </c>
      <c r="T29" s="214">
        <f>IF(Kemi!T26="","",Kemi!T26)</f>
      </c>
      <c r="U29" s="199">
        <f>IF(Kemi!U26="","",Kemi!U26)</f>
      </c>
      <c r="V29" s="207">
        <f>IF(Kemi!V26="","",Kemi!V26)</f>
      </c>
    </row>
    <row r="30" spans="1:22" ht="20.25">
      <c r="A30" s="234"/>
      <c r="B30" s="654" t="str">
        <f>B4</f>
        <v>Ejendom</v>
      </c>
      <c r="C30" s="654"/>
      <c r="D30" s="654">
        <f>D4</f>
      </c>
      <c r="E30" s="654"/>
      <c r="F30" s="654"/>
      <c r="G30" s="654"/>
      <c r="H30" s="654"/>
      <c r="I30" s="654"/>
      <c r="J30" s="654"/>
      <c r="K30" s="205" t="str">
        <f>K4</f>
        <v>År</v>
      </c>
      <c r="L30" s="217">
        <f>L4</f>
      </c>
      <c r="M30" s="201" t="str">
        <f>M4</f>
        <v>Filnavn</v>
      </c>
      <c r="N30" s="202"/>
      <c r="O30" s="654">
        <f>O4</f>
      </c>
      <c r="P30" s="654"/>
      <c r="Q30" s="654"/>
      <c r="R30" s="654"/>
      <c r="S30" s="654"/>
      <c r="T30" s="215" t="str">
        <f>T4</f>
        <v>side</v>
      </c>
      <c r="U30" s="208">
        <v>2</v>
      </c>
      <c r="V30" s="209"/>
    </row>
    <row r="31" spans="1:22" ht="20.25">
      <c r="A31" s="240" t="str">
        <f>A5</f>
        <v>Afdeling / litra</v>
      </c>
      <c r="B31" s="264">
        <f aca="true" t="shared" si="0" ref="B31:S31">B5</f>
      </c>
      <c r="C31" s="264">
        <f t="shared" si="0"/>
      </c>
      <c r="D31" s="264">
        <f t="shared" si="0"/>
      </c>
      <c r="E31" s="264">
        <f t="shared" si="0"/>
      </c>
      <c r="F31" s="264">
        <f t="shared" si="0"/>
      </c>
      <c r="G31" s="264">
        <f t="shared" si="0"/>
      </c>
      <c r="H31" s="264">
        <f t="shared" si="0"/>
      </c>
      <c r="I31" s="264">
        <f t="shared" si="0"/>
      </c>
      <c r="J31" s="264">
        <f t="shared" si="0"/>
      </c>
      <c r="K31" s="264">
        <f t="shared" si="0"/>
      </c>
      <c r="L31" s="264">
        <f t="shared" si="0"/>
      </c>
      <c r="M31" s="264">
        <f t="shared" si="0"/>
      </c>
      <c r="N31" s="264">
        <f t="shared" si="0"/>
      </c>
      <c r="O31" s="264">
        <f t="shared" si="0"/>
      </c>
      <c r="P31" s="264">
        <f t="shared" si="0"/>
      </c>
      <c r="Q31" s="264">
        <f t="shared" si="0"/>
      </c>
      <c r="R31" s="264">
        <f t="shared" si="0"/>
      </c>
      <c r="S31" s="264">
        <f t="shared" si="0"/>
      </c>
      <c r="T31" s="215"/>
      <c r="U31" s="208"/>
      <c r="V31" s="209"/>
    </row>
    <row r="32" spans="1:22" ht="60" customHeight="1">
      <c r="A32" s="240" t="str">
        <f>IF(Kemi!A28="","",Kemi!A28)</f>
        <v>Middel A</v>
      </c>
      <c r="B32" s="251">
        <f>IF(Kemi!B28="","",IF(Kemi!B28=0,"",Kemi!B28))</f>
      </c>
      <c r="C32" s="252">
        <f>IF(Kemi!C28="","",IF(Kemi!C28=0,"",Kemi!C28))</f>
      </c>
      <c r="D32" s="252">
        <f>IF(Kemi!D28="","",IF(Kemi!D28=0,"",Kemi!D28))</f>
      </c>
      <c r="E32" s="252">
        <f>IF(Kemi!E28="","",IF(Kemi!E28=0,"",Kemi!E28))</f>
      </c>
      <c r="F32" s="252">
        <f>IF(Kemi!F28="","",IF(Kemi!F28=0,"",Kemi!F28))</f>
      </c>
      <c r="G32" s="252">
        <f>IF(Kemi!G28="","",IF(Kemi!G28=0,"",Kemi!G28))</f>
      </c>
      <c r="H32" s="252">
        <f>IF(Kemi!H28="","",IF(Kemi!H28=0,"",Kemi!H28))</f>
      </c>
      <c r="I32" s="252">
        <f>IF(Kemi!I28="","",IF(Kemi!I28=0,"",Kemi!I28))</f>
      </c>
      <c r="J32" s="252">
        <f>IF(Kemi!J28="","",IF(Kemi!J28=0,"",Kemi!J28))</f>
      </c>
      <c r="K32" s="252">
        <f>IF(Kemi!K28="","",IF(Kemi!K28=0,"",Kemi!K28))</f>
      </c>
      <c r="L32" s="252">
        <f>IF(Kemi!L28="","",IF(Kemi!L28=0,"",Kemi!L28))</f>
      </c>
      <c r="M32" s="252">
        <f>IF(Kemi!M28="","",IF(Kemi!M28=0,"",Kemi!M28))</f>
      </c>
      <c r="N32" s="252">
        <f>IF(Kemi!N28="","",IF(Kemi!N28=0,"",Kemi!N28))</f>
      </c>
      <c r="O32" s="252">
        <f>IF(Kemi!O28="","",IF(Kemi!O28=0,"",Kemi!O28))</f>
      </c>
      <c r="P32" s="252">
        <f>IF(Kemi!P28="","",IF(Kemi!P28=0,"",Kemi!P28))</f>
      </c>
      <c r="Q32" s="252">
        <f>IF(Kemi!Q28="","",IF(Kemi!Q28=0,"",Kemi!Q28))</f>
      </c>
      <c r="R32" s="252">
        <f>IF(Kemi!R28="","",IF(Kemi!R28=0,"",Kemi!R28))</f>
      </c>
      <c r="S32" s="253">
        <f>IF(Kemi!S28="","",IF(Kemi!S28=0,"",Kemi!S28))</f>
      </c>
      <c r="T32" s="212">
        <f>IF(Kemi!T28="","",Kemi!T28)</f>
      </c>
      <c r="U32" s="199">
        <f>IF(Kemi!U28="","",Kemi!U28)</f>
      </c>
      <c r="V32" s="207">
        <f>IF(Kemi!V28="","",Kemi!V28)</f>
      </c>
    </row>
    <row r="33" spans="1:22" ht="20.25">
      <c r="A33" s="235" t="str">
        <f>IF(Kemi!A29="","",Kemi!A29)</f>
        <v>A Handelsvare</v>
      </c>
      <c r="B33" s="483">
        <f>IF(Kemi!B29="","",Kemi!B29)</f>
      </c>
      <c r="C33" s="483">
        <f>IF(Kemi!C29="","",Kemi!C29)</f>
      </c>
      <c r="D33" s="483">
        <f>IF(Kemi!D29="","",Kemi!D29)</f>
      </c>
      <c r="E33" s="483">
        <f>IF(Kemi!E29="","",Kemi!E29)</f>
      </c>
      <c r="F33" s="483">
        <f>IF(Kemi!F29="","",Kemi!F29)</f>
      </c>
      <c r="G33" s="483">
        <f>IF(Kemi!G29="","",Kemi!G29)</f>
      </c>
      <c r="H33" s="483">
        <f>IF(Kemi!H29="","",Kemi!H29)</f>
      </c>
      <c r="I33" s="483">
        <f>IF(Kemi!I29="","",Kemi!I29)</f>
      </c>
      <c r="J33" s="483">
        <f>IF(Kemi!J29="","",Kemi!J29)</f>
      </c>
      <c r="K33" s="483">
        <f>IF(Kemi!K29="","",Kemi!K29)</f>
      </c>
      <c r="L33" s="483">
        <f>IF(Kemi!L29="","",Kemi!L29)</f>
      </c>
      <c r="M33" s="483">
        <f>IF(Kemi!M29="","",Kemi!M29)</f>
      </c>
      <c r="N33" s="483">
        <f>IF(Kemi!N29="","",Kemi!N29)</f>
      </c>
      <c r="O33" s="483">
        <f>IF(Kemi!O29="","",Kemi!O29)</f>
      </c>
      <c r="P33" s="483">
        <f>IF(Kemi!P29="","",Kemi!P29)</f>
      </c>
      <c r="Q33" s="483">
        <f>IF(Kemi!Q29="","",Kemi!Q29)</f>
      </c>
      <c r="R33" s="483">
        <f>IF(Kemi!R29="","",Kemi!R29)</f>
      </c>
      <c r="S33" s="483">
        <f>IF(Kemi!S29="","",Kemi!S29)</f>
      </c>
      <c r="T33" s="212">
        <f>IF(Kemi!T29="","",Kemi!T29)</f>
      </c>
      <c r="U33" s="199">
        <f>IF(Kemi!U29="","",Kemi!U29)</f>
      </c>
      <c r="V33" s="207">
        <f>IF(Kemi!V29="","",Kemi!V29)</f>
      </c>
    </row>
    <row r="34" spans="1:22" ht="20.25">
      <c r="A34" s="237">
        <f>IF(Kemi!A30="","",Kemi!A30)</f>
      </c>
      <c r="B34" s="218">
        <f>IF(Kemi!B30="","",Kemi!B30)</f>
      </c>
      <c r="C34" s="218">
        <f>IF(Kemi!C30="","",Kemi!C30)</f>
      </c>
      <c r="D34" s="218">
        <f>IF(Kemi!D30="","",Kemi!D30)</f>
      </c>
      <c r="E34" s="218">
        <f>IF(Kemi!E30="","",Kemi!E30)</f>
      </c>
      <c r="F34" s="218">
        <f>IF(Kemi!F30="","",Kemi!F30)</f>
      </c>
      <c r="G34" s="218">
        <f>IF(Kemi!G30="","",Kemi!G30)</f>
      </c>
      <c r="H34" s="218">
        <f>IF(Kemi!H30="","",Kemi!H30)</f>
      </c>
      <c r="I34" s="218">
        <f>IF(Kemi!I30="","",Kemi!I30)</f>
      </c>
      <c r="J34" s="218">
        <f>IF(Kemi!J30="","",Kemi!J30)</f>
      </c>
      <c r="K34" s="218">
        <f>IF(Kemi!K30="","",Kemi!K30)</f>
      </c>
      <c r="L34" s="218">
        <f>IF(Kemi!L30="","",Kemi!L30)</f>
      </c>
      <c r="M34" s="218">
        <f>IF(Kemi!M30="","",Kemi!M30)</f>
      </c>
      <c r="N34" s="218">
        <f>IF(Kemi!N30="","",Kemi!N30)</f>
      </c>
      <c r="O34" s="218">
        <f>IF(Kemi!O30="","",Kemi!O30)</f>
      </c>
      <c r="P34" s="218">
        <f>IF(Kemi!P30="","",Kemi!P30)</f>
      </c>
      <c r="Q34" s="218">
        <f>IF(Kemi!Q30="","",Kemi!Q30)</f>
      </c>
      <c r="R34" s="218">
        <f>IF(Kemi!R30="","",Kemi!R30)</f>
      </c>
      <c r="S34" s="218">
        <f>IF(Kemi!S30="","",Kemi!S30)</f>
      </c>
      <c r="T34" s="214">
        <f>IF(Kemi!T30="","",IF(Kemi!T30=0,"",Kemi!T30))</f>
      </c>
      <c r="U34" s="199">
        <f>IF(Kemi!U30="","",Kemi!U30)</f>
      </c>
      <c r="V34" s="207">
        <f>IF(Kemi!V30="","",Kemi!V30)</f>
      </c>
    </row>
    <row r="35" spans="1:22" ht="60" customHeight="1">
      <c r="A35" s="235" t="str">
        <f>IF(Kemi!A31="","",Kemi!A31)</f>
        <v>Middel B</v>
      </c>
      <c r="B35" s="245">
        <f>IF(Kemi!B31="","",IF(Kemi!B31=0,"",Kemi!B31))</f>
      </c>
      <c r="C35" s="245">
        <f>IF(Kemi!C31="","",IF(Kemi!C31=0,"",Kemi!C31))</f>
      </c>
      <c r="D35" s="245">
        <f>IF(Kemi!D31="","",IF(Kemi!D31=0,"",Kemi!D31))</f>
      </c>
      <c r="E35" s="245">
        <f>IF(Kemi!E31="","",IF(Kemi!E31=0,"",Kemi!E31))</f>
      </c>
      <c r="F35" s="245">
        <f>IF(Kemi!F31="","",IF(Kemi!F31=0,"",Kemi!F31))</f>
      </c>
      <c r="G35" s="245">
        <f>IF(Kemi!G31="","",IF(Kemi!G31=0,"",Kemi!G31))</f>
      </c>
      <c r="H35" s="245">
        <f>IF(Kemi!H31="","",IF(Kemi!H31=0,"",Kemi!H31))</f>
      </c>
      <c r="I35" s="245">
        <f>IF(Kemi!I31="","",IF(Kemi!I31=0,"",Kemi!I31))</f>
      </c>
      <c r="J35" s="245">
        <f>IF(Kemi!J31="","",IF(Kemi!J31=0,"",Kemi!J31))</f>
      </c>
      <c r="K35" s="245">
        <f>IF(Kemi!K31="","",IF(Kemi!K31=0,"",Kemi!K31))</f>
      </c>
      <c r="L35" s="245">
        <f>IF(Kemi!L31="","",IF(Kemi!L31=0,"",Kemi!L31))</f>
      </c>
      <c r="M35" s="245">
        <f>IF(Kemi!M31="","",IF(Kemi!M31=0,"",Kemi!M31))</f>
      </c>
      <c r="N35" s="245">
        <f>IF(Kemi!N31="","",IF(Kemi!N31=0,"",Kemi!N31))</f>
      </c>
      <c r="O35" s="245">
        <f>IF(Kemi!O31="","",IF(Kemi!O31=0,"",Kemi!O31))</f>
      </c>
      <c r="P35" s="245">
        <f>IF(Kemi!P31="","",IF(Kemi!P31=0,"",Kemi!P31))</f>
      </c>
      <c r="Q35" s="245">
        <f>IF(Kemi!Q31="","",IF(Kemi!Q31=0,"",Kemi!Q31))</f>
      </c>
      <c r="R35" s="245">
        <f>IF(Kemi!R31="","",IF(Kemi!R31=0,"",Kemi!R31))</f>
      </c>
      <c r="S35" s="245">
        <f>IF(Kemi!S31="","",IF(Kemi!S31=0,"",Kemi!S31))</f>
      </c>
      <c r="T35" s="212">
        <f>IF(Kemi!T31="","",Kemi!T31)</f>
      </c>
      <c r="U35" s="199">
        <f>IF(Kemi!U31="","",Kemi!U31)</f>
      </c>
      <c r="V35" s="207">
        <f>IF(Kemi!V31="","",Kemi!V31)</f>
      </c>
    </row>
    <row r="36" spans="1:22" ht="20.25">
      <c r="A36" s="235" t="str">
        <f>IF(Kemi!A32="","",Kemi!A32)</f>
        <v>B Handelsvare</v>
      </c>
      <c r="B36" s="483">
        <f>IF(Kemi!B32="","",Kemi!B32)</f>
      </c>
      <c r="C36" s="483">
        <f>IF(Kemi!C32="","",Kemi!C32)</f>
      </c>
      <c r="D36" s="483">
        <f>IF(Kemi!D32="","",Kemi!D32)</f>
      </c>
      <c r="E36" s="483">
        <f>IF(Kemi!E32="","",Kemi!E32)</f>
      </c>
      <c r="F36" s="483">
        <f>IF(Kemi!F32="","",Kemi!F32)</f>
      </c>
      <c r="G36" s="483">
        <f>IF(Kemi!G32="","",Kemi!G32)</f>
      </c>
      <c r="H36" s="483">
        <f>IF(Kemi!H32="","",Kemi!H32)</f>
      </c>
      <c r="I36" s="483">
        <f>IF(Kemi!I32="","",Kemi!I32)</f>
      </c>
      <c r="J36" s="483">
        <f>IF(Kemi!J32="","",Kemi!J32)</f>
      </c>
      <c r="K36" s="483">
        <f>IF(Kemi!K32="","",Kemi!K32)</f>
      </c>
      <c r="L36" s="483">
        <f>IF(Kemi!L32="","",Kemi!L32)</f>
      </c>
      <c r="M36" s="483">
        <f>IF(Kemi!M32="","",Kemi!M32)</f>
      </c>
      <c r="N36" s="483">
        <f>IF(Kemi!N32="","",Kemi!N32)</f>
      </c>
      <c r="O36" s="483">
        <f>IF(Kemi!O32="","",Kemi!O32)</f>
      </c>
      <c r="P36" s="483">
        <f>IF(Kemi!P32="","",Kemi!P32)</f>
      </c>
      <c r="Q36" s="483">
        <f>IF(Kemi!Q32="","",Kemi!Q32)</f>
      </c>
      <c r="R36" s="483">
        <f>IF(Kemi!R32="","",Kemi!R32)</f>
      </c>
      <c r="S36" s="483">
        <f>IF(Kemi!S32="","",Kemi!S32)</f>
      </c>
      <c r="T36" s="212">
        <f>IF(Kemi!T32="","",Kemi!T32)</f>
      </c>
      <c r="U36" s="199">
        <f>IF(Kemi!U32="","",Kemi!U32)</f>
      </c>
      <c r="V36" s="207">
        <f>IF(Kemi!V32="","",Kemi!V32)</f>
      </c>
    </row>
    <row r="37" spans="1:22" ht="20.25">
      <c r="A37" s="237">
        <f>IF(Kemi!A33="","",Kemi!A33)</f>
      </c>
      <c r="B37" s="218">
        <f>IF(Kemi!B33="","",Kemi!B33)</f>
      </c>
      <c r="C37" s="218">
        <f>IF(Kemi!C33="","",Kemi!C33)</f>
      </c>
      <c r="D37" s="218">
        <f>IF(Kemi!D33="","",Kemi!D33)</f>
      </c>
      <c r="E37" s="218">
        <f>IF(Kemi!E33="","",Kemi!E33)</f>
      </c>
      <c r="F37" s="218">
        <f>IF(Kemi!F33="","",Kemi!F33)</f>
      </c>
      <c r="G37" s="218">
        <f>IF(Kemi!G33="","",Kemi!G33)</f>
      </c>
      <c r="H37" s="218">
        <f>IF(Kemi!H33="","",Kemi!H33)</f>
      </c>
      <c r="I37" s="218">
        <f>IF(Kemi!I33="","",Kemi!I33)</f>
      </c>
      <c r="J37" s="218">
        <f>IF(Kemi!J33="","",Kemi!J33)</f>
      </c>
      <c r="K37" s="218">
        <f>IF(Kemi!K33="","",Kemi!K33)</f>
      </c>
      <c r="L37" s="218">
        <f>IF(Kemi!L33="","",Kemi!L33)</f>
      </c>
      <c r="M37" s="218">
        <f>IF(Kemi!M33="","",Kemi!M33)</f>
      </c>
      <c r="N37" s="218">
        <f>IF(Kemi!N33="","",Kemi!N33)</f>
      </c>
      <c r="O37" s="218">
        <f>IF(Kemi!O33="","",Kemi!O33)</f>
      </c>
      <c r="P37" s="218">
        <f>IF(Kemi!P33="","",Kemi!P33)</f>
      </c>
      <c r="Q37" s="218">
        <f>IF(Kemi!Q33="","",Kemi!Q33)</f>
      </c>
      <c r="R37" s="218">
        <f>IF(Kemi!R33="","",Kemi!R33)</f>
      </c>
      <c r="S37" s="218">
        <f>IF(Kemi!S33="","",Kemi!S33)</f>
      </c>
      <c r="T37" s="214">
        <f>IF(Kemi!T33="","",Kemi!T33)</f>
      </c>
      <c r="U37" s="199">
        <f>IF(Kemi!U33="","",Kemi!U33)</f>
      </c>
      <c r="V37" s="207">
        <f>IF(Kemi!V33="","",Kemi!V33)</f>
      </c>
    </row>
    <row r="38" spans="1:22" ht="20.25">
      <c r="A38" s="235" t="str">
        <f>IF(Kemi!A34="","",Kemi!A34)</f>
        <v>Liter vædske</v>
      </c>
      <c r="B38" s="497">
        <f>IF(Kemi!B34="","",Kemi!B34)</f>
      </c>
      <c r="C38" s="497">
        <f>IF(Kemi!C34="","",Kemi!C34)</f>
      </c>
      <c r="D38" s="497">
        <f>IF(Kemi!D34="","",Kemi!D34)</f>
      </c>
      <c r="E38" s="497">
        <f>IF(Kemi!E34="","",Kemi!E34)</f>
      </c>
      <c r="F38" s="497">
        <f>IF(Kemi!F34="","",Kemi!F34)</f>
      </c>
      <c r="G38" s="497">
        <f>IF(Kemi!G34="","",Kemi!G34)</f>
      </c>
      <c r="H38" s="497">
        <f>IF(Kemi!H34="","",Kemi!H34)</f>
      </c>
      <c r="I38" s="497">
        <f>IF(Kemi!I34="","",Kemi!I34)</f>
      </c>
      <c r="J38" s="497">
        <f>IF(Kemi!J34="","",Kemi!J34)</f>
      </c>
      <c r="K38" s="497">
        <f>IF(Kemi!K34="","",Kemi!K34)</f>
      </c>
      <c r="L38" s="497">
        <f>IF(Kemi!L34="","",Kemi!L34)</f>
      </c>
      <c r="M38" s="497">
        <f>IF(Kemi!M34="","",Kemi!M34)</f>
      </c>
      <c r="N38" s="497">
        <f>IF(Kemi!N34="","",Kemi!N34)</f>
      </c>
      <c r="O38" s="497">
        <f>IF(Kemi!O34="","",Kemi!O34)</f>
      </c>
      <c r="P38" s="497">
        <f>IF(Kemi!P34="","",Kemi!P34)</f>
      </c>
      <c r="Q38" s="497">
        <f>IF(Kemi!Q34="","",Kemi!Q34)</f>
      </c>
      <c r="R38" s="497">
        <f>IF(Kemi!R34="","",Kemi!R34)</f>
      </c>
      <c r="S38" s="497">
        <f>IF(Kemi!S34="","",Kemi!S34)</f>
      </c>
      <c r="T38" s="395">
        <f>IF(Kemi!T34="","",IF(Kemi!T34=0,"",Kemi!T34))</f>
      </c>
      <c r="U38" s="199" t="str">
        <f>IF(Kemi!U34="","",Kemi!U34)</f>
        <v> l</v>
      </c>
      <c r="V38" s="207">
        <f>IF(Kemi!V34="","",Kemi!V34)</f>
      </c>
    </row>
    <row r="39" spans="1:22" ht="20.25">
      <c r="A39" s="235" t="str">
        <f>IF(Kemi!A35="","",Kemi!A35)</f>
        <v>Mandstimer</v>
      </c>
      <c r="B39" s="195">
        <f>IF(Kemi!B35="","",Kemi!B35)</f>
      </c>
      <c r="C39" s="195">
        <f>IF(Kemi!C35="","",Kemi!C35)</f>
      </c>
      <c r="D39" s="195">
        <f>IF(Kemi!D35="","",Kemi!D35)</f>
      </c>
      <c r="E39" s="195">
        <f>IF(Kemi!E35="","",Kemi!E35)</f>
      </c>
      <c r="F39" s="195">
        <f>IF(Kemi!F35="","",Kemi!F35)</f>
      </c>
      <c r="G39" s="195">
        <f>IF(Kemi!G35="","",Kemi!G35)</f>
      </c>
      <c r="H39" s="195">
        <f>IF(Kemi!H35="","",Kemi!H35)</f>
      </c>
      <c r="I39" s="195">
        <f>IF(Kemi!I35="","",Kemi!I35)</f>
      </c>
      <c r="J39" s="195">
        <f>IF(Kemi!J35="","",Kemi!J35)</f>
      </c>
      <c r="K39" s="195">
        <f>IF(Kemi!K35="","",Kemi!K35)</f>
      </c>
      <c r="L39" s="195">
        <f>IF(Kemi!L35="","",Kemi!L35)</f>
      </c>
      <c r="M39" s="195">
        <f>IF(Kemi!M35="","",Kemi!M35)</f>
      </c>
      <c r="N39" s="195">
        <f>IF(Kemi!N35="","",Kemi!N35)</f>
      </c>
      <c r="O39" s="195">
        <f>IF(Kemi!O35="","",Kemi!O35)</f>
      </c>
      <c r="P39" s="195">
        <f>IF(Kemi!P35="","",Kemi!P35)</f>
      </c>
      <c r="Q39" s="195">
        <f>IF(Kemi!Q35="","",Kemi!Q35)</f>
      </c>
      <c r="R39" s="195">
        <f>IF(Kemi!R35="","",Kemi!R35)</f>
      </c>
      <c r="S39" s="195">
        <f>IF(Kemi!S35="","",Kemi!S35)</f>
      </c>
      <c r="T39" s="212">
        <f>IF(Kemi!T35="","",IF(Kemi!T35=0,"",Kemi!T35))</f>
      </c>
      <c r="U39" s="199" t="str">
        <f>IF(Kemi!U35="","",Kemi!U35)</f>
        <v> t</v>
      </c>
      <c r="V39" s="207">
        <f>IF(Kemi!V35="","",Kemi!V35)</f>
      </c>
    </row>
    <row r="40" spans="1:22" ht="20.25">
      <c r="A40" s="235" t="str">
        <f>IF(Kemi!A36="","",Kemi!A36)</f>
        <v>Traktortimer</v>
      </c>
      <c r="B40" s="195">
        <f>IF(Kemi!B36="","",Kemi!B36)</f>
      </c>
      <c r="C40" s="195">
        <f>IF(Kemi!C36="","",Kemi!C36)</f>
      </c>
      <c r="D40" s="195">
        <f>IF(Kemi!D36="","",Kemi!D36)</f>
      </c>
      <c r="E40" s="195">
        <f>IF(Kemi!E36="","",Kemi!E36)</f>
      </c>
      <c r="F40" s="195">
        <f>IF(Kemi!F36="","",Kemi!F36)</f>
      </c>
      <c r="G40" s="195">
        <f>IF(Kemi!G36="","",Kemi!G36)</f>
      </c>
      <c r="H40" s="195">
        <f>IF(Kemi!H36="","",Kemi!H36)</f>
      </c>
      <c r="I40" s="195">
        <f>IF(Kemi!I36="","",Kemi!I36)</f>
      </c>
      <c r="J40" s="195">
        <f>IF(Kemi!J36="","",Kemi!J36)</f>
      </c>
      <c r="K40" s="195">
        <f>IF(Kemi!K36="","",Kemi!K36)</f>
      </c>
      <c r="L40" s="195">
        <f>IF(Kemi!L36="","",Kemi!L36)</f>
      </c>
      <c r="M40" s="195">
        <f>IF(Kemi!M36="","",Kemi!M36)</f>
      </c>
      <c r="N40" s="195">
        <f>IF(Kemi!N36="","",Kemi!N36)</f>
      </c>
      <c r="O40" s="195">
        <f>IF(Kemi!O36="","",Kemi!O36)</f>
      </c>
      <c r="P40" s="195">
        <f>IF(Kemi!P36="","",Kemi!P36)</f>
      </c>
      <c r="Q40" s="195">
        <f>IF(Kemi!Q36="","",Kemi!Q36)</f>
      </c>
      <c r="R40" s="195">
        <f>IF(Kemi!R36="","",Kemi!R36)</f>
      </c>
      <c r="S40" s="195">
        <f>IF(Kemi!S36="","",Kemi!S36)</f>
      </c>
      <c r="T40" s="212">
        <f>IF(Kemi!T36="","",IF(Kemi!T36=0,"",Kemi!T36))</f>
      </c>
      <c r="U40" s="199" t="str">
        <f>IF(Kemi!U36="","",Kemi!U36)</f>
        <v> t</v>
      </c>
      <c r="V40" s="207">
        <f>IF(Kemi!V36="","",Kemi!V36)</f>
      </c>
    </row>
    <row r="41" spans="1:22" ht="20.25">
      <c r="A41" s="235" t="str">
        <f>IF(Kemi!A37="","",Kemi!A37)</f>
        <v>Entreprenørtimer</v>
      </c>
      <c r="B41" s="195">
        <f>IF(Kemi!B37="","",Kemi!B37)</f>
      </c>
      <c r="C41" s="195">
        <f>IF(Kemi!C37="","",Kemi!C37)</f>
      </c>
      <c r="D41" s="195">
        <f>IF(Kemi!D37="","",Kemi!D37)</f>
      </c>
      <c r="E41" s="195">
        <f>IF(Kemi!E37="","",Kemi!E37)</f>
      </c>
      <c r="F41" s="195">
        <f>IF(Kemi!F37="","",Kemi!F37)</f>
      </c>
      <c r="G41" s="195">
        <f>IF(Kemi!G37="","",Kemi!G37)</f>
      </c>
      <c r="H41" s="195">
        <f>IF(Kemi!H37="","",Kemi!H37)</f>
      </c>
      <c r="I41" s="195">
        <f>IF(Kemi!I37="","",Kemi!I37)</f>
      </c>
      <c r="J41" s="195">
        <f>IF(Kemi!J37="","",Kemi!J37)</f>
      </c>
      <c r="K41" s="195">
        <f>IF(Kemi!K37="","",Kemi!K37)</f>
      </c>
      <c r="L41" s="195">
        <f>IF(Kemi!L37="","",Kemi!L37)</f>
      </c>
      <c r="M41" s="195">
        <f>IF(Kemi!M37="","",Kemi!M37)</f>
      </c>
      <c r="N41" s="195">
        <f>IF(Kemi!N37="","",Kemi!N37)</f>
      </c>
      <c r="O41" s="195">
        <f>IF(Kemi!O37="","",Kemi!O37)</f>
      </c>
      <c r="P41" s="195">
        <f>IF(Kemi!P37="","",Kemi!P37)</f>
      </c>
      <c r="Q41" s="195">
        <f>IF(Kemi!Q37="","",Kemi!Q37)</f>
      </c>
      <c r="R41" s="195">
        <f>IF(Kemi!R37="","",Kemi!R37)</f>
      </c>
      <c r="S41" s="195">
        <f>IF(Kemi!S37="","",Kemi!S37)</f>
      </c>
      <c r="T41" s="212">
        <f>IF(Kemi!T37="","",IF(Kemi!T37=0,"",Kemi!T37))</f>
      </c>
      <c r="U41" s="199" t="str">
        <f>IF(Kemi!U37="","",Kemi!U37)</f>
        <v> t</v>
      </c>
      <c r="V41" s="207">
        <f>IF(Kemi!V37="","",Kemi!V37)</f>
      </c>
    </row>
    <row r="42" spans="1:22" ht="20.25">
      <c r="A42" s="241">
        <f>IF(Kemi!A38="","",Kemi!A38)</f>
      </c>
      <c r="B42" s="254">
        <f>IF(Kemi!B38="","",Kemi!B38)</f>
      </c>
      <c r="C42" s="254">
        <f>IF(Kemi!C38="","",Kemi!C38)</f>
      </c>
      <c r="D42" s="254">
        <f>IF(Kemi!D38="","",Kemi!D38)</f>
      </c>
      <c r="E42" s="254">
        <f>IF(Kemi!E38="","",Kemi!E38)</f>
      </c>
      <c r="F42" s="254">
        <f>IF(Kemi!F38="","",Kemi!F38)</f>
      </c>
      <c r="G42" s="254">
        <f>IF(Kemi!G38="","",Kemi!G38)</f>
      </c>
      <c r="H42" s="254">
        <f>IF(Kemi!H38="","",Kemi!H38)</f>
      </c>
      <c r="I42" s="254">
        <f>IF(Kemi!I38="","",Kemi!I38)</f>
      </c>
      <c r="J42" s="254">
        <f>IF(Kemi!J38="","",Kemi!J38)</f>
      </c>
      <c r="K42" s="254">
        <f>IF(Kemi!K38="","",Kemi!K38)</f>
      </c>
      <c r="L42" s="254">
        <f>IF(Kemi!L38="","",Kemi!L38)</f>
      </c>
      <c r="M42" s="254">
        <f>IF(Kemi!M38="","",Kemi!M38)</f>
      </c>
      <c r="N42" s="254">
        <f>IF(Kemi!N38="","",Kemi!N38)</f>
      </c>
      <c r="O42" s="254">
        <f>IF(Kemi!O38="","",Kemi!O38)</f>
      </c>
      <c r="P42" s="254">
        <f>IF(Kemi!P38="","",Kemi!P38)</f>
      </c>
      <c r="Q42" s="254">
        <f>IF(Kemi!Q38="","",Kemi!Q38)</f>
      </c>
      <c r="R42" s="254">
        <f>IF(Kemi!R38="","",Kemi!R38)</f>
      </c>
      <c r="S42" s="254">
        <f>IF(Kemi!S38="","",Kemi!S38)</f>
      </c>
      <c r="T42" s="214">
        <f>IF(Kemi!T38="","",Kemi!T38)</f>
      </c>
      <c r="U42" s="199">
        <f>IF(Kemi!U38="","",Kemi!U38)</f>
      </c>
      <c r="V42" s="207">
        <f>IF(Kemi!V38="","",Kemi!V38)</f>
      </c>
    </row>
    <row r="43" spans="1:22" ht="20.25">
      <c r="A43" s="229" t="str">
        <f>IF(Kemi!A39="","",Kemi!A39)</f>
        <v>Udførelse</v>
      </c>
      <c r="B43" s="204">
        <f>IF(Kemi!B39="","",Kemi!B39)</f>
      </c>
      <c r="C43" s="204">
        <f>IF(Kemi!C39="","",Kemi!C39)</f>
      </c>
      <c r="D43" s="204">
        <f>IF(Kemi!D39="","",Kemi!D39)</f>
      </c>
      <c r="E43" s="204">
        <f>IF(Kemi!E39="","",Kemi!E39)</f>
      </c>
      <c r="F43" s="204">
        <f>IF(Kemi!F39="","",Kemi!F39)</f>
      </c>
      <c r="G43" s="204">
        <f>IF(Kemi!G39="","",Kemi!G39)</f>
      </c>
      <c r="H43" s="204">
        <f>IF(Kemi!H39="","",Kemi!H39)</f>
      </c>
      <c r="I43" s="204">
        <f>IF(Kemi!I39="","",Kemi!I39)</f>
      </c>
      <c r="J43" s="204">
        <f>IF(Kemi!J39="","",Kemi!J39)</f>
      </c>
      <c r="K43" s="204">
        <f>IF(Kemi!K39="","",Kemi!K39)</f>
      </c>
      <c r="L43" s="204">
        <f>IF(Kemi!L39="","",Kemi!L39)</f>
      </c>
      <c r="M43" s="204">
        <f>IF(Kemi!M39="","",Kemi!M39)</f>
      </c>
      <c r="N43" s="204">
        <f>IF(Kemi!N39="","",Kemi!N39)</f>
      </c>
      <c r="O43" s="204">
        <f>IF(Kemi!O39="","",Kemi!O39)</f>
      </c>
      <c r="P43" s="204">
        <f>IF(Kemi!P39="","",Kemi!P39)</f>
      </c>
      <c r="Q43" s="204">
        <f>IF(Kemi!Q39="","",Kemi!Q39)</f>
      </c>
      <c r="R43" s="204">
        <f>IF(Kemi!R39="","",Kemi!R39)</f>
      </c>
      <c r="S43" s="204">
        <f>IF(Kemi!S39="","",Kemi!S39)</f>
      </c>
      <c r="T43" s="214">
        <f>IF(Kemi!T39="","",Kemi!T39)</f>
      </c>
      <c r="U43" s="199">
        <f>IF(Kemi!U39="","",Kemi!U39)</f>
      </c>
      <c r="V43" s="207">
        <f>IF(Kemi!V39="","",Kemi!V39)</f>
      </c>
    </row>
    <row r="44" spans="1:22" ht="20.25">
      <c r="A44" s="235" t="str">
        <f>IF(Kemi!A40="","",Kemi!A40)</f>
        <v>Dato</v>
      </c>
      <c r="B44" s="498">
        <f>IF(Kemi!B40="","",Kemi!B40)</f>
      </c>
      <c r="C44" s="498">
        <f>IF(Kemi!C40="","",Kemi!C40)</f>
      </c>
      <c r="D44" s="498">
        <f>IF(Kemi!D40="","",Kemi!D40)</f>
      </c>
      <c r="E44" s="498">
        <f>IF(Kemi!E40="","",Kemi!E40)</f>
      </c>
      <c r="F44" s="498">
        <f>IF(Kemi!F40="","",Kemi!F40)</f>
      </c>
      <c r="G44" s="498">
        <f>IF(Kemi!G40="","",Kemi!G40)</f>
      </c>
      <c r="H44" s="498">
        <f>IF(Kemi!H40="","",Kemi!H40)</f>
      </c>
      <c r="I44" s="498">
        <f>IF(Kemi!I40="","",Kemi!I40)</f>
      </c>
      <c r="J44" s="498">
        <f>IF(Kemi!J40="","",Kemi!J40)</f>
      </c>
      <c r="K44" s="498">
        <f>IF(Kemi!K40="","",Kemi!K40)</f>
      </c>
      <c r="L44" s="498">
        <f>IF(Kemi!L40="","",Kemi!L40)</f>
      </c>
      <c r="M44" s="498">
        <f>IF(Kemi!M40="","",Kemi!M40)</f>
      </c>
      <c r="N44" s="498">
        <f>IF(Kemi!N40="","",Kemi!N40)</f>
      </c>
      <c r="O44" s="498">
        <f>IF(Kemi!O40="","",Kemi!O40)</f>
      </c>
      <c r="P44" s="498">
        <f>IF(Kemi!P40="","",Kemi!P40)</f>
      </c>
      <c r="Q44" s="498">
        <f>IF(Kemi!Q40="","",Kemi!Q40)</f>
      </c>
      <c r="R44" s="498">
        <f>IF(Kemi!R40="","",Kemi!R40)</f>
      </c>
      <c r="S44" s="498">
        <f>IF(Kemi!S40="","",Kemi!S40)</f>
      </c>
      <c r="T44" s="212">
        <f>IF(Kemi!T40="","",Kemi!T40)</f>
      </c>
      <c r="U44" s="199">
        <f>IF(Kemi!U40="","",Kemi!U40)</f>
      </c>
      <c r="V44" s="207">
        <f>IF(Kemi!V40="","",Kemi!V40)</f>
      </c>
    </row>
    <row r="45" spans="1:22" ht="20.25">
      <c r="A45" s="235" t="str">
        <f>IF(Kemi!A41="","",Kemi!A41)</f>
        <v>Sprøjtning udført, navn</v>
      </c>
      <c r="B45" s="193">
        <f>IF(Kemi!B41="","",Kemi!B41)</f>
      </c>
      <c r="C45" s="193">
        <f>IF(Kemi!C41="","",Kemi!C41)</f>
      </c>
      <c r="D45" s="193">
        <f>IF(Kemi!D41="","",Kemi!D41)</f>
      </c>
      <c r="E45" s="193">
        <f>IF(Kemi!E41="","",Kemi!E41)</f>
      </c>
      <c r="F45" s="193">
        <f>IF(Kemi!F41="","",Kemi!F41)</f>
      </c>
      <c r="G45" s="193">
        <f>IF(Kemi!G41="","",Kemi!G41)</f>
      </c>
      <c r="H45" s="193">
        <f>IF(Kemi!H41="","",Kemi!H41)</f>
      </c>
      <c r="I45" s="193">
        <f>IF(Kemi!I41="","",Kemi!I41)</f>
      </c>
      <c r="J45" s="193">
        <f>IF(Kemi!J41="","",Kemi!J41)</f>
      </c>
      <c r="K45" s="193">
        <f>IF(Kemi!K41="","",Kemi!K41)</f>
      </c>
      <c r="L45" s="193">
        <f>IF(Kemi!L41="","",Kemi!L41)</f>
      </c>
      <c r="M45" s="193">
        <f>IF(Kemi!M41="","",Kemi!M41)</f>
      </c>
      <c r="N45" s="193">
        <f>IF(Kemi!N41="","",Kemi!N41)</f>
      </c>
      <c r="O45" s="193">
        <f>IF(Kemi!O41="","",Kemi!O41)</f>
      </c>
      <c r="P45" s="193">
        <f>IF(Kemi!P41="","",Kemi!P41)</f>
      </c>
      <c r="Q45" s="193">
        <f>IF(Kemi!Q41="","",Kemi!Q41)</f>
      </c>
      <c r="R45" s="193">
        <f>IF(Kemi!R41="","",Kemi!R41)</f>
      </c>
      <c r="S45" s="193">
        <f>IF(Kemi!S41="","",Kemi!S41)</f>
      </c>
      <c r="T45" s="212">
        <f>IF(Kemi!T41="","",Kemi!T41)</f>
      </c>
      <c r="U45" s="199">
        <f>IF(Kemi!U41="","",Kemi!U41)</f>
      </c>
      <c r="V45" s="207">
        <f>IF(Kemi!V41="","",Kemi!V41)</f>
      </c>
    </row>
    <row r="46" spans="1:22" ht="20.25">
      <c r="A46" s="235" t="str">
        <f>IF(Kemi!A42="","",Kemi!A42)</f>
        <v>Læst kemi instruktion</v>
      </c>
      <c r="B46" s="193">
        <f>IF(Kemi!B42="","",Kemi!B42)</f>
      </c>
      <c r="C46" s="193">
        <f>IF(Kemi!C42="","",Kemi!C42)</f>
      </c>
      <c r="D46" s="193">
        <f>IF(Kemi!D42="","",Kemi!D42)</f>
      </c>
      <c r="E46" s="193">
        <f>IF(Kemi!E42="","",Kemi!E42)</f>
      </c>
      <c r="F46" s="193">
        <f>IF(Kemi!F42="","",Kemi!F42)</f>
      </c>
      <c r="G46" s="193">
        <f>IF(Kemi!G42="","",Kemi!G42)</f>
      </c>
      <c r="H46" s="193">
        <f>IF(Kemi!H42="","",Kemi!H42)</f>
      </c>
      <c r="I46" s="193">
        <f>IF(Kemi!I42="","",Kemi!I42)</f>
      </c>
      <c r="J46" s="193">
        <f>IF(Kemi!J42="","",Kemi!J42)</f>
      </c>
      <c r="K46" s="193">
        <f>IF(Kemi!K42="","",Kemi!K42)</f>
      </c>
      <c r="L46" s="193">
        <f>IF(Kemi!L42="","",Kemi!L42)</f>
      </c>
      <c r="M46" s="193">
        <f>IF(Kemi!M42="","",Kemi!M42)</f>
      </c>
      <c r="N46" s="193">
        <f>IF(Kemi!N42="","",Kemi!N42)</f>
      </c>
      <c r="O46" s="193">
        <f>IF(Kemi!O42="","",Kemi!O42)</f>
      </c>
      <c r="P46" s="193">
        <f>IF(Kemi!P42="","",Kemi!P42)</f>
      </c>
      <c r="Q46" s="193">
        <f>IF(Kemi!Q42="","",Kemi!Q42)</f>
      </c>
      <c r="R46" s="193">
        <f>IF(Kemi!R42="","",Kemi!R42)</f>
      </c>
      <c r="S46" s="193">
        <f>IF(Kemi!S42="","",Kemi!S42)</f>
      </c>
      <c r="T46" s="212">
        <f>IF(Kemi!T42="","",Kemi!T42)</f>
      </c>
      <c r="U46" s="199">
        <f>IF(Kemi!U42="","",Kemi!U42)</f>
      </c>
      <c r="V46" s="207">
        <f>IF(Kemi!V42="","",Kemi!V42)</f>
      </c>
    </row>
    <row r="47" spans="1:22" ht="20.25">
      <c r="A47" s="235" t="str">
        <f>IF(Kemi!A43="","",Kemi!A43)</f>
        <v>Arbejdspladsbrugsanv.</v>
      </c>
      <c r="B47" s="193">
        <f>IF(Kemi!B43="","",Kemi!B43)</f>
      </c>
      <c r="C47" s="193">
        <f>IF(Kemi!C43="","",Kemi!C43)</f>
      </c>
      <c r="D47" s="193">
        <f>IF(Kemi!D43="","",Kemi!D43)</f>
      </c>
      <c r="E47" s="193">
        <f>IF(Kemi!E43="","",Kemi!E43)</f>
      </c>
      <c r="F47" s="193">
        <f>IF(Kemi!F43="","",Kemi!F43)</f>
      </c>
      <c r="G47" s="193">
        <f>IF(Kemi!G43="","",Kemi!G43)</f>
      </c>
      <c r="H47" s="193">
        <f>IF(Kemi!H43="","",Kemi!H43)</f>
      </c>
      <c r="I47" s="193">
        <f>IF(Kemi!I43="","",Kemi!I43)</f>
      </c>
      <c r="J47" s="193">
        <f>IF(Kemi!J43="","",Kemi!J43)</f>
      </c>
      <c r="K47" s="193">
        <f>IF(Kemi!K43="","",Kemi!K43)</f>
      </c>
      <c r="L47" s="193">
        <f>IF(Kemi!L43="","",Kemi!L43)</f>
      </c>
      <c r="M47" s="193">
        <f>IF(Kemi!M43="","",Kemi!M43)</f>
      </c>
      <c r="N47" s="193">
        <f>IF(Kemi!N43="","",Kemi!N43)</f>
      </c>
      <c r="O47" s="193">
        <f>IF(Kemi!O43="","",Kemi!O43)</f>
      </c>
      <c r="P47" s="193">
        <f>IF(Kemi!P43="","",Kemi!P43)</f>
      </c>
      <c r="Q47" s="193">
        <f>IF(Kemi!Q43="","",Kemi!Q43)</f>
      </c>
      <c r="R47" s="193">
        <f>IF(Kemi!R43="","",Kemi!R43)</f>
      </c>
      <c r="S47" s="193">
        <f>IF(Kemi!S43="","",Kemi!S43)</f>
      </c>
      <c r="T47" s="212">
        <f>IF(Kemi!T43="","",Kemi!T43)</f>
      </c>
      <c r="U47" s="199">
        <f>IF(Kemi!U43="","",Kemi!U43)</f>
      </c>
      <c r="V47" s="207">
        <f>IF(Kemi!V43="","",Kemi!V43)</f>
      </c>
    </row>
    <row r="48" spans="1:22" ht="20.25">
      <c r="A48" s="235" t="str">
        <f>IF(Kemi!A44="","",Kemi!A44)</f>
        <v>Brugt værnemidler</v>
      </c>
      <c r="B48" s="193">
        <f>IF(Kemi!B44="","",Kemi!B44)</f>
      </c>
      <c r="C48" s="193">
        <f>IF(Kemi!C44="","",Kemi!C44)</f>
      </c>
      <c r="D48" s="193">
        <f>IF(Kemi!D44="","",Kemi!D44)</f>
      </c>
      <c r="E48" s="193">
        <f>IF(Kemi!E44="","",Kemi!E44)</f>
      </c>
      <c r="F48" s="193">
        <f>IF(Kemi!F44="","",Kemi!F44)</f>
      </c>
      <c r="G48" s="193">
        <f>IF(Kemi!G44="","",Kemi!G44)</f>
      </c>
      <c r="H48" s="193">
        <f>IF(Kemi!H44="","",Kemi!H44)</f>
      </c>
      <c r="I48" s="193">
        <f>IF(Kemi!I44="","",Kemi!I44)</f>
      </c>
      <c r="J48" s="193">
        <f>IF(Kemi!J44="","",Kemi!J44)</f>
      </c>
      <c r="K48" s="193">
        <f>IF(Kemi!K44="","",Kemi!K44)</f>
      </c>
      <c r="L48" s="193">
        <f>IF(Kemi!L44="","",Kemi!L44)</f>
      </c>
      <c r="M48" s="193">
        <f>IF(Kemi!M44="","",Kemi!M44)</f>
      </c>
      <c r="N48" s="193">
        <f>IF(Kemi!N44="","",Kemi!N44)</f>
      </c>
      <c r="O48" s="193">
        <f>IF(Kemi!O44="","",Kemi!O44)</f>
      </c>
      <c r="P48" s="193">
        <f>IF(Kemi!P44="","",Kemi!P44)</f>
      </c>
      <c r="Q48" s="193">
        <f>IF(Kemi!Q44="","",Kemi!Q44)</f>
      </c>
      <c r="R48" s="193">
        <f>IF(Kemi!R44="","",Kemi!R44)</f>
      </c>
      <c r="S48" s="193">
        <f>IF(Kemi!S44="","",Kemi!S44)</f>
      </c>
      <c r="T48" s="212">
        <f>IF(Kemi!T44="","",Kemi!T44)</f>
      </c>
      <c r="U48" s="199">
        <f>IF(Kemi!U44="","",Kemi!U44)</f>
      </c>
      <c r="V48" s="207">
        <f>IF(Kemi!V44="","",Kemi!V44)</f>
      </c>
    </row>
    <row r="49" spans="1:22" ht="20.25">
      <c r="A49" s="235" t="str">
        <f>IF(Kemi!A45="","",Kemi!A45)</f>
        <v>Vejr</v>
      </c>
      <c r="B49" s="193">
        <f>IF(Kemi!B45="","",Kemi!B45)</f>
      </c>
      <c r="C49" s="193">
        <f>IF(Kemi!C45="","",Kemi!C45)</f>
      </c>
      <c r="D49" s="193">
        <f>IF(Kemi!D45="","",Kemi!D45)</f>
      </c>
      <c r="E49" s="193">
        <f>IF(Kemi!E45="","",Kemi!E45)</f>
      </c>
      <c r="F49" s="193">
        <f>IF(Kemi!F45="","",Kemi!F45)</f>
      </c>
      <c r="G49" s="193">
        <f>IF(Kemi!G45="","",Kemi!G45)</f>
      </c>
      <c r="H49" s="193">
        <f>IF(Kemi!H45="","",Kemi!H45)</f>
      </c>
      <c r="I49" s="193">
        <f>IF(Kemi!I45="","",Kemi!I45)</f>
      </c>
      <c r="J49" s="193">
        <f>IF(Kemi!J45="","",Kemi!J45)</f>
      </c>
      <c r="K49" s="193">
        <f>IF(Kemi!K45="","",Kemi!K45)</f>
      </c>
      <c r="L49" s="193">
        <f>IF(Kemi!L45="","",Kemi!L45)</f>
      </c>
      <c r="M49" s="193">
        <f>IF(Kemi!M45="","",Kemi!M45)</f>
      </c>
      <c r="N49" s="193">
        <f>IF(Kemi!N45="","",Kemi!N45)</f>
      </c>
      <c r="O49" s="193">
        <f>IF(Kemi!O45="","",Kemi!O45)</f>
      </c>
      <c r="P49" s="193">
        <f>IF(Kemi!P45="","",Kemi!P45)</f>
      </c>
      <c r="Q49" s="193">
        <f>IF(Kemi!Q45="","",Kemi!Q45)</f>
      </c>
      <c r="R49" s="193">
        <f>IF(Kemi!R45="","",Kemi!R45)</f>
      </c>
      <c r="S49" s="193">
        <f>IF(Kemi!S45="","",Kemi!S45)</f>
      </c>
      <c r="T49" s="212">
        <f>IF(Kemi!T45="","",Kemi!T45)</f>
      </c>
      <c r="U49" s="199">
        <f>IF(Kemi!U45="","",Kemi!U45)</f>
      </c>
      <c r="V49" s="207">
        <f>IF(Kemi!V45="","",Kemi!V45)</f>
      </c>
    </row>
    <row r="50" spans="1:22" ht="20.25">
      <c r="A50" s="235" t="str">
        <f>IF(Kemi!A46="","",Kemi!A46)</f>
        <v>Vind</v>
      </c>
      <c r="B50" s="193">
        <f>IF(Kemi!B46="","",Kemi!B46)</f>
      </c>
      <c r="C50" s="193">
        <f>IF(Kemi!C46="","",Kemi!C46)</f>
      </c>
      <c r="D50" s="193">
        <f>IF(Kemi!D46="","",Kemi!D46)</f>
      </c>
      <c r="E50" s="193">
        <f>IF(Kemi!E46="","",Kemi!E46)</f>
      </c>
      <c r="F50" s="193">
        <f>IF(Kemi!F46="","",Kemi!F46)</f>
      </c>
      <c r="G50" s="193">
        <f>IF(Kemi!G46="","",Kemi!G46)</f>
      </c>
      <c r="H50" s="193">
        <f>IF(Kemi!H46="","",Kemi!H46)</f>
      </c>
      <c r="I50" s="193">
        <f>IF(Kemi!I46="","",Kemi!I46)</f>
      </c>
      <c r="J50" s="193">
        <f>IF(Kemi!J46="","",Kemi!J46)</f>
      </c>
      <c r="K50" s="193">
        <f>IF(Kemi!K46="","",Kemi!K46)</f>
      </c>
      <c r="L50" s="193">
        <f>IF(Kemi!L46="","",Kemi!L46)</f>
      </c>
      <c r="M50" s="193">
        <f>IF(Kemi!M46="","",Kemi!M46)</f>
      </c>
      <c r="N50" s="193">
        <f>IF(Kemi!N46="","",Kemi!N46)</f>
      </c>
      <c r="O50" s="193">
        <f>IF(Kemi!O46="","",Kemi!O46)</f>
      </c>
      <c r="P50" s="193">
        <f>IF(Kemi!P46="","",Kemi!P46)</f>
      </c>
      <c r="Q50" s="193">
        <f>IF(Kemi!Q46="","",Kemi!Q46)</f>
      </c>
      <c r="R50" s="193">
        <f>IF(Kemi!R46="","",Kemi!R46)</f>
      </c>
      <c r="S50" s="193">
        <f>IF(Kemi!S46="","",Kemi!S46)</f>
      </c>
      <c r="T50" s="212">
        <f>IF(Kemi!T46="","",Kemi!T46)</f>
      </c>
      <c r="U50" s="199">
        <f>IF(Kemi!U46="","",Kemi!U46)</f>
      </c>
      <c r="V50" s="207">
        <f>IF(Kemi!V46="","",Kemi!V46)</f>
      </c>
    </row>
    <row r="51" spans="1:22" ht="20.25">
      <c r="A51" s="235" t="str">
        <f>IF(Kemi!A47="","",Kemi!A47)</f>
        <v>Temperatur</v>
      </c>
      <c r="B51" s="193">
        <f>IF(Kemi!B47="","",Kemi!B47)</f>
      </c>
      <c r="C51" s="193">
        <f>IF(Kemi!C47="","",Kemi!C47)</f>
      </c>
      <c r="D51" s="193">
        <f>IF(Kemi!D47="","",Kemi!D47)</f>
      </c>
      <c r="E51" s="193">
        <f>IF(Kemi!E47="","",Kemi!E47)</f>
      </c>
      <c r="F51" s="193">
        <f>IF(Kemi!F47="","",Kemi!F47)</f>
      </c>
      <c r="G51" s="193">
        <f>IF(Kemi!G47="","",Kemi!G47)</f>
      </c>
      <c r="H51" s="193">
        <f>IF(Kemi!H47="","",Kemi!H47)</f>
      </c>
      <c r="I51" s="193">
        <f>IF(Kemi!I47="","",Kemi!I47)</f>
      </c>
      <c r="J51" s="193">
        <f>IF(Kemi!J47="","",Kemi!J47)</f>
      </c>
      <c r="K51" s="193">
        <f>IF(Kemi!K47="","",Kemi!K47)</f>
      </c>
      <c r="L51" s="193">
        <f>IF(Kemi!L47="","",Kemi!L47)</f>
      </c>
      <c r="M51" s="193">
        <f>IF(Kemi!M47="","",Kemi!M47)</f>
      </c>
      <c r="N51" s="193">
        <f>IF(Kemi!N47="","",Kemi!N47)</f>
      </c>
      <c r="O51" s="193">
        <f>IF(Kemi!O47="","",Kemi!O47)</f>
      </c>
      <c r="P51" s="193">
        <f>IF(Kemi!P47="","",Kemi!P47)</f>
      </c>
      <c r="Q51" s="193">
        <f>IF(Kemi!Q47="","",Kemi!Q47)</f>
      </c>
      <c r="R51" s="193">
        <f>IF(Kemi!R47="","",Kemi!R47)</f>
      </c>
      <c r="S51" s="193">
        <f>IF(Kemi!S47="","",Kemi!S47)</f>
      </c>
      <c r="T51" s="212">
        <f>IF(Kemi!T47="","",Kemi!T47)</f>
      </c>
      <c r="U51" s="199">
        <f>IF(Kemi!U47="","",Kemi!U47)</f>
      </c>
      <c r="V51" s="207">
        <f>IF(Kemi!V47="","",Kemi!V47)</f>
      </c>
    </row>
    <row r="52" spans="1:22" ht="20.25">
      <c r="A52" s="235" t="str">
        <f>IF(Kemi!A48="","",Kemi!A48)</f>
        <v>Virkning</v>
      </c>
      <c r="B52" s="193">
        <f>IF(Kemi!B48="","",Kemi!B48)</f>
      </c>
      <c r="C52" s="193">
        <f>IF(Kemi!C48="","",Kemi!C48)</f>
      </c>
      <c r="D52" s="193">
        <f>IF(Kemi!D48="","",Kemi!D48)</f>
      </c>
      <c r="E52" s="193">
        <f>IF(Kemi!E48="","",Kemi!E48)</f>
      </c>
      <c r="F52" s="193">
        <f>IF(Kemi!F48="","",Kemi!F48)</f>
      </c>
      <c r="G52" s="193">
        <f>IF(Kemi!G48="","",Kemi!G48)</f>
      </c>
      <c r="H52" s="193">
        <f>IF(Kemi!H48="","",Kemi!H48)</f>
      </c>
      <c r="I52" s="193">
        <f>IF(Kemi!I48="","",Kemi!I48)</f>
      </c>
      <c r="J52" s="193">
        <f>IF(Kemi!J48="","",Kemi!J48)</f>
      </c>
      <c r="K52" s="193">
        <f>IF(Kemi!K48="","",Kemi!K48)</f>
      </c>
      <c r="L52" s="193">
        <f>IF(Kemi!L48="","",Kemi!L48)</f>
      </c>
      <c r="M52" s="193">
        <f>IF(Kemi!M48="","",Kemi!M48)</f>
      </c>
      <c r="N52" s="193">
        <f>IF(Kemi!N48="","",Kemi!N48)</f>
      </c>
      <c r="O52" s="193">
        <f>IF(Kemi!O48="","",Kemi!O48)</f>
      </c>
      <c r="P52" s="193">
        <f>IF(Kemi!P48="","",Kemi!P48)</f>
      </c>
      <c r="Q52" s="193">
        <f>IF(Kemi!Q48="","",Kemi!Q48)</f>
      </c>
      <c r="R52" s="193">
        <f>IF(Kemi!R48="","",Kemi!R48)</f>
      </c>
      <c r="S52" s="193">
        <f>IF(Kemi!S48="","",Kemi!S48)</f>
      </c>
      <c r="T52" s="212">
        <f>IF(Kemi!T48="","",Kemi!T48)</f>
      </c>
      <c r="U52" s="199">
        <f>IF(Kemi!U48="","",Kemi!U48)</f>
      </c>
      <c r="V52" s="207">
        <f>IF(Kemi!V48="","",Kemi!V48)</f>
      </c>
    </row>
    <row r="53" spans="1:22" ht="20.25">
      <c r="A53" s="235" t="str">
        <f>IF(Kemi!A49="","",Kemi!A49)</f>
        <v>Bemærkning</v>
      </c>
      <c r="B53" s="193">
        <f>IF(Kemi!B49="","",Kemi!B49)</f>
      </c>
      <c r="C53" s="193">
        <f>IF(Kemi!C49="","",Kemi!C49)</f>
      </c>
      <c r="D53" s="193">
        <f>IF(Kemi!D49="","",Kemi!D49)</f>
      </c>
      <c r="E53" s="193">
        <f>IF(Kemi!E49="","",Kemi!E49)</f>
      </c>
      <c r="F53" s="193">
        <f>IF(Kemi!F49="","",Kemi!F49)</f>
      </c>
      <c r="G53" s="193">
        <f>IF(Kemi!G49="","",Kemi!G49)</f>
      </c>
      <c r="H53" s="193">
        <f>IF(Kemi!H49="","",Kemi!H49)</f>
      </c>
      <c r="I53" s="193">
        <f>IF(Kemi!I49="","",Kemi!I49)</f>
      </c>
      <c r="J53" s="193">
        <f>IF(Kemi!J49="","",Kemi!J49)</f>
      </c>
      <c r="K53" s="193">
        <f>IF(Kemi!K49="","",Kemi!K49)</f>
      </c>
      <c r="L53" s="193">
        <f>IF(Kemi!L49="","",Kemi!L49)</f>
      </c>
      <c r="M53" s="193">
        <f>IF(Kemi!M49="","",Kemi!M49)</f>
      </c>
      <c r="N53" s="193">
        <f>IF(Kemi!N49="","",Kemi!N49)</f>
      </c>
      <c r="O53" s="193">
        <f>IF(Kemi!O49="","",Kemi!O49)</f>
      </c>
      <c r="P53" s="193">
        <f>IF(Kemi!P49="","",Kemi!P49)</f>
      </c>
      <c r="Q53" s="193">
        <f>IF(Kemi!Q49="","",Kemi!Q49)</f>
      </c>
      <c r="R53" s="193">
        <f>IF(Kemi!R49="","",Kemi!R49)</f>
      </c>
      <c r="S53" s="193">
        <f>IF(Kemi!S49="","",Kemi!S49)</f>
      </c>
      <c r="T53" s="212">
        <f>IF(Kemi!T49="","",Kemi!T49)</f>
      </c>
      <c r="U53" s="199">
        <f>IF(Kemi!U49="","",Kemi!U49)</f>
      </c>
      <c r="V53" s="207">
        <f>IF(Kemi!V49="","",Kemi!V49)</f>
      </c>
    </row>
    <row r="54" spans="1:22" ht="20.25">
      <c r="A54" s="237">
        <f>IF(Kemi!A50="","",Kemi!A50)</f>
      </c>
      <c r="B54" s="221">
        <f>IF(Kemi!B50="","",Kemi!B50)</f>
      </c>
      <c r="C54" s="221">
        <f>IF(Kemi!C50="","",Kemi!C50)</f>
      </c>
      <c r="D54" s="221">
        <f>IF(Kemi!D50="","",Kemi!D50)</f>
      </c>
      <c r="E54" s="221">
        <f>IF(Kemi!E50="","",Kemi!E50)</f>
      </c>
      <c r="F54" s="221">
        <f>IF(Kemi!F50="","",Kemi!F50)</f>
      </c>
      <c r="G54" s="221">
        <f>IF(Kemi!G50="","",Kemi!G50)</f>
      </c>
      <c r="H54" s="221">
        <f>IF(Kemi!H50="","",Kemi!H50)</f>
      </c>
      <c r="I54" s="221">
        <f>IF(Kemi!I50="","",Kemi!I50)</f>
      </c>
      <c r="J54" s="221">
        <f>IF(Kemi!J50="","",Kemi!J50)</f>
      </c>
      <c r="K54" s="221">
        <f>IF(Kemi!K50="","",Kemi!K50)</f>
      </c>
      <c r="L54" s="221">
        <f>IF(Kemi!L50="","",Kemi!L50)</f>
      </c>
      <c r="M54" s="221">
        <f>IF(Kemi!M50="","",Kemi!M50)</f>
      </c>
      <c r="N54" s="221">
        <f>IF(Kemi!N50="","",Kemi!N50)</f>
      </c>
      <c r="O54" s="221">
        <f>IF(Kemi!O50="","",Kemi!O50)</f>
      </c>
      <c r="P54" s="221">
        <f>IF(Kemi!P50="","",Kemi!P50)</f>
      </c>
      <c r="Q54" s="221">
        <f>IF(Kemi!Q50="","",Kemi!Q50)</f>
      </c>
      <c r="R54" s="221">
        <f>IF(Kemi!R50="","",Kemi!R50)</f>
      </c>
      <c r="S54" s="221">
        <f>IF(Kemi!S50="","",Kemi!S50)</f>
      </c>
      <c r="T54" s="214">
        <f>IF(Kemi!T50="","",Kemi!T50)</f>
      </c>
      <c r="U54" s="199">
        <f>IF(Kemi!U50="","",Kemi!U50)</f>
      </c>
      <c r="V54" s="207">
        <f>IF(Kemi!V50="","",Kemi!V50)</f>
      </c>
    </row>
    <row r="55" spans="1:22" ht="20.25">
      <c r="A55" s="235" t="str">
        <f>IF(Kemi!A51="","",Kemi!A51)</f>
        <v>Sprøjteførere, navne</v>
      </c>
      <c r="B55" s="652">
        <f>IF(Kemi!B51="","",Kemi!B51)</f>
      </c>
      <c r="C55" s="652"/>
      <c r="D55" s="652"/>
      <c r="E55" s="652"/>
      <c r="F55" s="652"/>
      <c r="G55" s="652"/>
      <c r="H55" s="652"/>
      <c r="I55" s="652"/>
      <c r="J55" s="652"/>
      <c r="K55" s="652"/>
      <c r="L55" s="652"/>
      <c r="M55" s="652"/>
      <c r="N55" s="652"/>
      <c r="O55" s="652"/>
      <c r="P55" s="652"/>
      <c r="Q55" s="652"/>
      <c r="R55" s="652"/>
      <c r="S55" s="652"/>
      <c r="T55" s="212">
        <f>IF(Kemi!T51="","",Kemi!T51)</f>
      </c>
      <c r="U55" s="199">
        <f>IF(Kemi!U51="","",Kemi!U51)</f>
      </c>
      <c r="V55" s="207">
        <f>IF(Kemi!V51="","",Kemi!V51)</f>
      </c>
    </row>
    <row r="56" spans="1:22" ht="20.25">
      <c r="A56" s="235" t="str">
        <f>IF(Kemi!A52="","",Kemi!A52)</f>
        <v>Vejrforhold</v>
      </c>
      <c r="B56" s="192" t="str">
        <f>IF(Kemi!B52="","",Kemi!B52)</f>
        <v>Sol SO            Overskyet OV           Regn RE           Tåge TÅ            Vådt VÅ            Tørt TØ     </v>
      </c>
      <c r="C56" s="192"/>
      <c r="D56" s="192"/>
      <c r="E56" s="192"/>
      <c r="F56" s="192"/>
      <c r="G56" s="192"/>
      <c r="H56" s="192"/>
      <c r="I56" s="192"/>
      <c r="J56" s="192"/>
      <c r="K56" s="192"/>
      <c r="L56" s="220"/>
      <c r="M56" s="221"/>
      <c r="N56" s="221"/>
      <c r="O56" s="221"/>
      <c r="P56" s="221"/>
      <c r="Q56" s="221"/>
      <c r="R56" s="221"/>
      <c r="S56" s="222"/>
      <c r="T56" s="212"/>
      <c r="U56" s="199"/>
      <c r="V56" s="207">
        <f>IF(Kemi!V52="","",Kemi!V52)</f>
      </c>
    </row>
    <row r="57" spans="1:22" ht="20.25">
      <c r="A57" s="235" t="str">
        <f>IF(Kemi!A53="","",Kemi!A53)</f>
        <v>Vind</v>
      </c>
      <c r="B57" s="192" t="str">
        <f>IF(Kemi!B53="","",Kemi!B53)</f>
        <v>Stille ST (røg lige op)    Næsten stille NST (vimpler og løv rører sig stille)     Svag vind SV (vimpler løftes, flag rør sig)     Let vind LV (vimpler strækkes, flag løftes)</v>
      </c>
      <c r="C57" s="192"/>
      <c r="D57" s="192"/>
      <c r="E57" s="192"/>
      <c r="F57" s="192"/>
      <c r="G57" s="192"/>
      <c r="H57" s="192"/>
      <c r="I57" s="192"/>
      <c r="J57" s="192"/>
      <c r="K57" s="192"/>
      <c r="L57" s="192"/>
      <c r="M57" s="192"/>
      <c r="N57" s="192"/>
      <c r="O57" s="192"/>
      <c r="P57" s="192"/>
      <c r="Q57" s="192"/>
      <c r="R57" s="192"/>
      <c r="S57" s="192"/>
      <c r="T57" s="212"/>
      <c r="U57" s="199"/>
      <c r="V57" s="207"/>
    </row>
    <row r="58" spans="1:22" ht="20.25">
      <c r="A58" s="235" t="str">
        <f>IF(Kemi!A54="","",Kemi!A54)</f>
        <v>Virkning</v>
      </c>
      <c r="B58" s="192" t="str">
        <f>IF(Kemi!B54="","",Kemi!B54)</f>
        <v>Perfekt P        God G                       Middel M            Ringe R            Skadet S</v>
      </c>
      <c r="C58" s="192"/>
      <c r="D58" s="192"/>
      <c r="E58" s="192"/>
      <c r="F58" s="192"/>
      <c r="G58" s="192"/>
      <c r="H58" s="192"/>
      <c r="I58" s="192"/>
      <c r="J58" s="220"/>
      <c r="K58" s="221"/>
      <c r="L58" s="221"/>
      <c r="M58" s="221"/>
      <c r="N58" s="224"/>
      <c r="O58" s="224"/>
      <c r="P58" s="224"/>
      <c r="Q58" s="224"/>
      <c r="R58" s="224"/>
      <c r="S58" s="225"/>
      <c r="T58" s="212"/>
      <c r="U58" s="199"/>
      <c r="V58" s="207"/>
    </row>
    <row r="59" spans="1:22" ht="20.25">
      <c r="A59" s="241">
        <f>IF(Kemi!A55="","",Kemi!A55)</f>
      </c>
      <c r="B59" s="198">
        <f>IF(Kemi!B55="","",Kemi!B55)</f>
      </c>
      <c r="C59" s="198">
        <f>IF(Kemi!C55="","",Kemi!C55)</f>
      </c>
      <c r="D59" s="198">
        <f>IF(Kemi!D55="","",Kemi!D55)</f>
      </c>
      <c r="E59" s="198">
        <f>IF(Kemi!E55="","",Kemi!E55)</f>
      </c>
      <c r="F59" s="198">
        <f>IF(Kemi!F55="","",Kemi!F55)</f>
      </c>
      <c r="G59" s="198">
        <f>IF(Kemi!G55="","",Kemi!G55)</f>
      </c>
      <c r="H59" s="198">
        <f>IF(Kemi!H55="","",Kemi!H55)</f>
      </c>
      <c r="I59" s="198">
        <f>IF(Kemi!I55="","",Kemi!I55)</f>
      </c>
      <c r="J59" s="198">
        <f>IF(Kemi!J55="","",Kemi!J55)</f>
      </c>
      <c r="K59" s="198">
        <f>IF(Kemi!K55="","",Kemi!K55)</f>
      </c>
      <c r="L59" s="198">
        <f>IF(Kemi!L55="","",Kemi!L55)</f>
      </c>
      <c r="M59" s="198">
        <f>IF(Kemi!M55="","",Kemi!M55)</f>
      </c>
      <c r="N59" s="198">
        <f>IF(Kemi!N55="","",Kemi!N55)</f>
      </c>
      <c r="O59" s="198">
        <f>IF(Kemi!O55="","",Kemi!O55)</f>
      </c>
      <c r="P59" s="198">
        <f>IF(Kemi!P55="","",Kemi!P55)</f>
      </c>
      <c r="Q59" s="198">
        <f>IF(Kemi!Q55="","",Kemi!Q55)</f>
      </c>
      <c r="R59" s="198">
        <f>IF(Kemi!R55="","",Kemi!R55)</f>
      </c>
      <c r="S59" s="198">
        <f>IF(Kemi!S55="","",Kemi!S55)</f>
      </c>
      <c r="T59" s="223">
        <f>IF(Kemi!T55="","",Kemi!T55)</f>
      </c>
      <c r="U59" s="201">
        <f>IF(Kemi!U55="","",Kemi!U55)</f>
      </c>
      <c r="V59" s="210">
        <f>IF(Kemi!V55="","",Kemi!V55)</f>
      </c>
    </row>
    <row r="60" spans="1:22" ht="20.25">
      <c r="A60" s="242" t="str">
        <f>IF(Kemi!A56="","",Kemi!A56)</f>
        <v>2. Bemærkninger</v>
      </c>
      <c r="B60" s="234">
        <f>IF(Kemi!B56="","",Kemi!B56)</f>
      </c>
      <c r="C60" s="234">
        <f>IF(Kemi!C56="","",Kemi!C56)</f>
      </c>
      <c r="D60" s="234">
        <f>IF(Kemi!D56="","",Kemi!D56)</f>
      </c>
      <c r="E60" s="234">
        <f>IF(Kemi!E56="","",Kemi!E56)</f>
      </c>
      <c r="F60" s="234">
        <f>IF(Kemi!F56="","",Kemi!F56)</f>
      </c>
      <c r="G60" s="234">
        <f>IF(Kemi!G56="","",Kemi!G56)</f>
      </c>
      <c r="H60" s="255" t="str">
        <f>H2</f>
        <v>GLOBALGAP</v>
      </c>
      <c r="I60" s="255"/>
      <c r="J60" s="234"/>
      <c r="K60" s="234"/>
      <c r="L60" s="234"/>
      <c r="M60" s="255" t="str">
        <f>M2</f>
        <v>IP JULETRÆER</v>
      </c>
      <c r="N60" s="255"/>
      <c r="O60" s="255"/>
      <c r="P60" s="234"/>
      <c r="Q60" s="234"/>
      <c r="R60" s="234"/>
      <c r="S60" s="234"/>
      <c r="T60" s="237"/>
      <c r="U60" s="237"/>
      <c r="V60" s="206"/>
    </row>
    <row r="61" spans="1:22" ht="20.25">
      <c r="A61" s="242">
        <f>IF(Kemi!A57="","",Kemi!A57)</f>
      </c>
      <c r="B61" s="229" t="str">
        <f>B4</f>
        <v>Ejendom</v>
      </c>
      <c r="C61" s="229"/>
      <c r="D61" s="653">
        <f>D4</f>
      </c>
      <c r="E61" s="653"/>
      <c r="F61" s="653"/>
      <c r="G61" s="653"/>
      <c r="H61" s="653"/>
      <c r="I61" s="653"/>
      <c r="J61" s="653"/>
      <c r="K61" s="230" t="str">
        <f>K4</f>
        <v>År</v>
      </c>
      <c r="L61" s="231">
        <f>L4</f>
      </c>
      <c r="M61" s="660" t="str">
        <f>M4</f>
        <v>Filnavn</v>
      </c>
      <c r="N61" s="660"/>
      <c r="O61" s="653">
        <f>O4</f>
      </c>
      <c r="P61" s="653"/>
      <c r="Q61" s="653"/>
      <c r="R61" s="653"/>
      <c r="S61" s="653"/>
      <c r="T61" s="230" t="str">
        <f>T4</f>
        <v>side</v>
      </c>
      <c r="U61" s="256">
        <v>3</v>
      </c>
      <c r="V61" s="203">
        <f>IF(Kemi!V57="","",Kemi!V57)</f>
      </c>
    </row>
    <row r="62" spans="1:22" ht="24" customHeight="1">
      <c r="A62" s="243">
        <f>IF(Kemi!A58="","",Kemi!A58)</f>
        <v>1</v>
      </c>
      <c r="B62" s="652">
        <f>IF(Kemi!B58="","",Kemi!B58)</f>
      </c>
      <c r="C62" s="652"/>
      <c r="D62" s="652"/>
      <c r="E62" s="652"/>
      <c r="F62" s="652"/>
      <c r="G62" s="652"/>
      <c r="H62" s="652"/>
      <c r="I62" s="652"/>
      <c r="J62" s="652"/>
      <c r="K62" s="652"/>
      <c r="L62" s="652"/>
      <c r="M62" s="652"/>
      <c r="N62" s="652"/>
      <c r="O62" s="652"/>
      <c r="P62" s="652"/>
      <c r="Q62" s="652"/>
      <c r="R62" s="652"/>
      <c r="S62" s="652"/>
      <c r="T62" s="652"/>
      <c r="U62" s="652"/>
      <c r="V62" s="652"/>
    </row>
    <row r="63" spans="1:22" ht="24" customHeight="1">
      <c r="A63" s="243">
        <f>IF(Kemi!A59="","",Kemi!A59)</f>
        <v>2</v>
      </c>
      <c r="B63" s="652">
        <f>IF(Kemi!B59="","",Kemi!B59)</f>
      </c>
      <c r="C63" s="652"/>
      <c r="D63" s="652"/>
      <c r="E63" s="652"/>
      <c r="F63" s="652"/>
      <c r="G63" s="652"/>
      <c r="H63" s="652"/>
      <c r="I63" s="652"/>
      <c r="J63" s="652"/>
      <c r="K63" s="652"/>
      <c r="L63" s="652"/>
      <c r="M63" s="652"/>
      <c r="N63" s="652"/>
      <c r="O63" s="652"/>
      <c r="P63" s="652"/>
      <c r="Q63" s="652"/>
      <c r="R63" s="652"/>
      <c r="S63" s="652"/>
      <c r="T63" s="652"/>
      <c r="U63" s="652"/>
      <c r="V63" s="652"/>
    </row>
    <row r="64" spans="1:22" ht="24" customHeight="1">
      <c r="A64" s="243">
        <f>IF(Kemi!A60="","",Kemi!A60)</f>
        <v>3</v>
      </c>
      <c r="B64" s="652">
        <f>IF(Kemi!B60="","",Kemi!B60)</f>
      </c>
      <c r="C64" s="652"/>
      <c r="D64" s="652"/>
      <c r="E64" s="652"/>
      <c r="F64" s="652"/>
      <c r="G64" s="652"/>
      <c r="H64" s="652"/>
      <c r="I64" s="652"/>
      <c r="J64" s="652"/>
      <c r="K64" s="652"/>
      <c r="L64" s="652"/>
      <c r="M64" s="652"/>
      <c r="N64" s="652"/>
      <c r="O64" s="652"/>
      <c r="P64" s="652"/>
      <c r="Q64" s="652"/>
      <c r="R64" s="652"/>
      <c r="S64" s="652"/>
      <c r="T64" s="652"/>
      <c r="U64" s="652"/>
      <c r="V64" s="652"/>
    </row>
    <row r="65" spans="1:22" ht="24" customHeight="1">
      <c r="A65" s="243">
        <f>IF(Kemi!A61="","",Kemi!A61)</f>
        <v>4</v>
      </c>
      <c r="B65" s="652">
        <f>IF(Kemi!B61="","",Kemi!B61)</f>
      </c>
      <c r="C65" s="652"/>
      <c r="D65" s="652"/>
      <c r="E65" s="652"/>
      <c r="F65" s="652"/>
      <c r="G65" s="652"/>
      <c r="H65" s="652"/>
      <c r="I65" s="652"/>
      <c r="J65" s="652"/>
      <c r="K65" s="652"/>
      <c r="L65" s="652"/>
      <c r="M65" s="652"/>
      <c r="N65" s="652"/>
      <c r="O65" s="652"/>
      <c r="P65" s="652"/>
      <c r="Q65" s="652"/>
      <c r="R65" s="652"/>
      <c r="S65" s="652"/>
      <c r="T65" s="652"/>
      <c r="U65" s="652"/>
      <c r="V65" s="652"/>
    </row>
    <row r="66" spans="1:22" ht="24" customHeight="1">
      <c r="A66" s="243">
        <f>IF(Kemi!A62="","",Kemi!A62)</f>
        <v>5</v>
      </c>
      <c r="B66" s="652">
        <f>IF(Kemi!V62="","",Kemi!V62)</f>
      </c>
      <c r="C66" s="652"/>
      <c r="D66" s="652"/>
      <c r="E66" s="652"/>
      <c r="F66" s="652"/>
      <c r="G66" s="652"/>
      <c r="H66" s="652"/>
      <c r="I66" s="652"/>
      <c r="J66" s="652"/>
      <c r="K66" s="652"/>
      <c r="L66" s="652"/>
      <c r="M66" s="652"/>
      <c r="N66" s="652"/>
      <c r="O66" s="652"/>
      <c r="P66" s="652"/>
      <c r="Q66" s="652"/>
      <c r="R66" s="652"/>
      <c r="S66" s="652"/>
      <c r="T66" s="652"/>
      <c r="U66" s="652"/>
      <c r="V66" s="652"/>
    </row>
    <row r="67" spans="1:22" ht="24" customHeight="1">
      <c r="A67" s="243">
        <f>IF(Kemi!A63="","",Kemi!A63)</f>
        <v>6</v>
      </c>
      <c r="B67" s="652">
        <f>IF(Kemi!B63="","",Kemi!B63)</f>
      </c>
      <c r="C67" s="652"/>
      <c r="D67" s="652"/>
      <c r="E67" s="652"/>
      <c r="F67" s="652"/>
      <c r="G67" s="652"/>
      <c r="H67" s="652"/>
      <c r="I67" s="652"/>
      <c r="J67" s="652"/>
      <c r="K67" s="652"/>
      <c r="L67" s="652"/>
      <c r="M67" s="652"/>
      <c r="N67" s="652"/>
      <c r="O67" s="652"/>
      <c r="P67" s="652"/>
      <c r="Q67" s="652"/>
      <c r="R67" s="652"/>
      <c r="S67" s="652"/>
      <c r="T67" s="652"/>
      <c r="U67" s="652"/>
      <c r="V67" s="652"/>
    </row>
    <row r="68" spans="1:22" ht="24" customHeight="1">
      <c r="A68" s="243">
        <f>IF(Kemi!A64="","",Kemi!A64)</f>
        <v>7</v>
      </c>
      <c r="B68" s="652">
        <f>IF(Kemi!B64="","",Kemi!B64)</f>
      </c>
      <c r="C68" s="652"/>
      <c r="D68" s="652"/>
      <c r="E68" s="652"/>
      <c r="F68" s="652"/>
      <c r="G68" s="652"/>
      <c r="H68" s="652"/>
      <c r="I68" s="652"/>
      <c r="J68" s="652"/>
      <c r="K68" s="652"/>
      <c r="L68" s="652"/>
      <c r="M68" s="652"/>
      <c r="N68" s="652"/>
      <c r="O68" s="652"/>
      <c r="P68" s="652"/>
      <c r="Q68" s="652"/>
      <c r="R68" s="652"/>
      <c r="S68" s="652"/>
      <c r="T68" s="652"/>
      <c r="U68" s="652"/>
      <c r="V68" s="652"/>
    </row>
    <row r="69" spans="1:22" ht="24" customHeight="1">
      <c r="A69" s="243">
        <f>IF(Kemi!A65="","",Kemi!A65)</f>
        <v>8</v>
      </c>
      <c r="B69" s="652">
        <f>IF(Kemi!B65="","",Kemi!B65)</f>
      </c>
      <c r="C69" s="652"/>
      <c r="D69" s="652"/>
      <c r="E69" s="652"/>
      <c r="F69" s="652"/>
      <c r="G69" s="652"/>
      <c r="H69" s="652"/>
      <c r="I69" s="652"/>
      <c r="J69" s="652"/>
      <c r="K69" s="652"/>
      <c r="L69" s="652"/>
      <c r="M69" s="652"/>
      <c r="N69" s="652"/>
      <c r="O69" s="652"/>
      <c r="P69" s="652"/>
      <c r="Q69" s="652"/>
      <c r="R69" s="652"/>
      <c r="S69" s="652"/>
      <c r="T69" s="652"/>
      <c r="U69" s="652"/>
      <c r="V69" s="652"/>
    </row>
    <row r="70" spans="1:22" ht="24" customHeight="1">
      <c r="A70" s="243">
        <f>IF(Kemi!A66="","",Kemi!A66)</f>
        <v>9</v>
      </c>
      <c r="B70" s="652">
        <f>IF(Kemi!B66="","",Kemi!B66)</f>
      </c>
      <c r="C70" s="652"/>
      <c r="D70" s="652"/>
      <c r="E70" s="652"/>
      <c r="F70" s="652"/>
      <c r="G70" s="652"/>
      <c r="H70" s="652"/>
      <c r="I70" s="652"/>
      <c r="J70" s="652"/>
      <c r="K70" s="652"/>
      <c r="L70" s="652"/>
      <c r="M70" s="652"/>
      <c r="N70" s="652"/>
      <c r="O70" s="652"/>
      <c r="P70" s="652"/>
      <c r="Q70" s="652"/>
      <c r="R70" s="652"/>
      <c r="S70" s="652"/>
      <c r="T70" s="652"/>
      <c r="U70" s="652"/>
      <c r="V70" s="652"/>
    </row>
    <row r="71" spans="1:22" ht="24" customHeight="1">
      <c r="A71" s="243">
        <f>IF(Kemi!A67="","",Kemi!A67)</f>
        <v>10</v>
      </c>
      <c r="B71" s="652">
        <f>IF(Kemi!B67="","",Kemi!B67)</f>
      </c>
      <c r="C71" s="652"/>
      <c r="D71" s="652"/>
      <c r="E71" s="652"/>
      <c r="F71" s="652"/>
      <c r="G71" s="652"/>
      <c r="H71" s="652"/>
      <c r="I71" s="652"/>
      <c r="J71" s="652"/>
      <c r="K71" s="652"/>
      <c r="L71" s="652"/>
      <c r="M71" s="652"/>
      <c r="N71" s="652"/>
      <c r="O71" s="652"/>
      <c r="P71" s="652"/>
      <c r="Q71" s="652"/>
      <c r="R71" s="652"/>
      <c r="S71" s="652"/>
      <c r="T71" s="652"/>
      <c r="U71" s="652"/>
      <c r="V71" s="652"/>
    </row>
    <row r="72" spans="1:22" ht="24" customHeight="1">
      <c r="A72" s="243">
        <f>IF(Kemi!A68="","",Kemi!A68)</f>
        <v>11</v>
      </c>
      <c r="B72" s="652">
        <f>IF(Kemi!B68="","",Kemi!B68)</f>
      </c>
      <c r="C72" s="652"/>
      <c r="D72" s="652"/>
      <c r="E72" s="652"/>
      <c r="F72" s="652"/>
      <c r="G72" s="652"/>
      <c r="H72" s="652"/>
      <c r="I72" s="652"/>
      <c r="J72" s="652"/>
      <c r="K72" s="652"/>
      <c r="L72" s="652"/>
      <c r="M72" s="652"/>
      <c r="N72" s="652"/>
      <c r="O72" s="652"/>
      <c r="P72" s="652"/>
      <c r="Q72" s="652"/>
      <c r="R72" s="652"/>
      <c r="S72" s="652"/>
      <c r="T72" s="652"/>
      <c r="U72" s="652"/>
      <c r="V72" s="652"/>
    </row>
    <row r="73" spans="1:22" ht="24" customHeight="1">
      <c r="A73" s="243">
        <f>IF(Kemi!A69="","",Kemi!A69)</f>
        <v>12</v>
      </c>
      <c r="B73" s="652">
        <f>IF(Kemi!B69="","",Kemi!B69)</f>
      </c>
      <c r="C73" s="652"/>
      <c r="D73" s="652"/>
      <c r="E73" s="652"/>
      <c r="F73" s="652"/>
      <c r="G73" s="652"/>
      <c r="H73" s="652"/>
      <c r="I73" s="652"/>
      <c r="J73" s="652"/>
      <c r="K73" s="652"/>
      <c r="L73" s="652"/>
      <c r="M73" s="652"/>
      <c r="N73" s="652"/>
      <c r="O73" s="652"/>
      <c r="P73" s="652"/>
      <c r="Q73" s="652"/>
      <c r="R73" s="652"/>
      <c r="S73" s="652"/>
      <c r="T73" s="652"/>
      <c r="U73" s="652"/>
      <c r="V73" s="652"/>
    </row>
    <row r="74" spans="1:22" ht="24" customHeight="1">
      <c r="A74" s="243">
        <f>IF(Kemi!A70="","",Kemi!A70)</f>
        <v>13</v>
      </c>
      <c r="B74" s="652">
        <f>IF(Kemi!B70="","",Kemi!B70)</f>
      </c>
      <c r="C74" s="652"/>
      <c r="D74" s="652"/>
      <c r="E74" s="652"/>
      <c r="F74" s="652"/>
      <c r="G74" s="652"/>
      <c r="H74" s="652"/>
      <c r="I74" s="652"/>
      <c r="J74" s="652"/>
      <c r="K74" s="652"/>
      <c r="L74" s="652"/>
      <c r="M74" s="652"/>
      <c r="N74" s="652"/>
      <c r="O74" s="652"/>
      <c r="P74" s="652"/>
      <c r="Q74" s="652"/>
      <c r="R74" s="652"/>
      <c r="S74" s="652"/>
      <c r="T74" s="652"/>
      <c r="U74" s="652"/>
      <c r="V74" s="652"/>
    </row>
    <row r="75" spans="1:22" ht="24" customHeight="1">
      <c r="A75" s="243">
        <f>IF(Kemi!A71="","",Kemi!A71)</f>
        <v>14</v>
      </c>
      <c r="B75" s="652">
        <f>IF(Kemi!B71="","",Kemi!B71)</f>
      </c>
      <c r="C75" s="652"/>
      <c r="D75" s="652"/>
      <c r="E75" s="652"/>
      <c r="F75" s="652"/>
      <c r="G75" s="652"/>
      <c r="H75" s="652"/>
      <c r="I75" s="652"/>
      <c r="J75" s="652"/>
      <c r="K75" s="652"/>
      <c r="L75" s="652"/>
      <c r="M75" s="652"/>
      <c r="N75" s="652"/>
      <c r="O75" s="652"/>
      <c r="P75" s="652"/>
      <c r="Q75" s="652"/>
      <c r="R75" s="652"/>
      <c r="S75" s="652"/>
      <c r="T75" s="652"/>
      <c r="U75" s="652"/>
      <c r="V75" s="652"/>
    </row>
    <row r="76" spans="1:22" ht="24" customHeight="1">
      <c r="A76" s="243">
        <f>IF(Kemi!A72="","",Kemi!A72)</f>
        <v>15</v>
      </c>
      <c r="B76" s="652">
        <f>IF(Kemi!B72="","",Kemi!B72)</f>
      </c>
      <c r="C76" s="652"/>
      <c r="D76" s="652"/>
      <c r="E76" s="652"/>
      <c r="F76" s="652"/>
      <c r="G76" s="652"/>
      <c r="H76" s="652"/>
      <c r="I76" s="652"/>
      <c r="J76" s="652"/>
      <c r="K76" s="652"/>
      <c r="L76" s="652"/>
      <c r="M76" s="652"/>
      <c r="N76" s="652"/>
      <c r="O76" s="652"/>
      <c r="P76" s="652"/>
      <c r="Q76" s="652"/>
      <c r="R76" s="652"/>
      <c r="S76" s="652"/>
      <c r="T76" s="652"/>
      <c r="U76" s="652"/>
      <c r="V76" s="652"/>
    </row>
    <row r="77" spans="1:22" ht="24" customHeight="1">
      <c r="A77" s="243">
        <f>IF(Kemi!A73="","",Kemi!A73)</f>
        <v>16</v>
      </c>
      <c r="B77" s="652">
        <f>IF(Kemi!B73="","",Kemi!B73)</f>
      </c>
      <c r="C77" s="652"/>
      <c r="D77" s="652"/>
      <c r="E77" s="652"/>
      <c r="F77" s="652"/>
      <c r="G77" s="652"/>
      <c r="H77" s="652"/>
      <c r="I77" s="652"/>
      <c r="J77" s="652"/>
      <c r="K77" s="652"/>
      <c r="L77" s="652"/>
      <c r="M77" s="652"/>
      <c r="N77" s="652"/>
      <c r="O77" s="652"/>
      <c r="P77" s="652"/>
      <c r="Q77" s="652"/>
      <c r="R77" s="652"/>
      <c r="S77" s="652"/>
      <c r="T77" s="652"/>
      <c r="U77" s="652"/>
      <c r="V77" s="652"/>
    </row>
    <row r="78" spans="1:22" ht="24" customHeight="1">
      <c r="A78" s="243">
        <f>IF(Kemi!A74="","",Kemi!A74)</f>
        <v>17</v>
      </c>
      <c r="B78" s="652">
        <f>IF(Kemi!B74="","",Kemi!B74)</f>
      </c>
      <c r="C78" s="652"/>
      <c r="D78" s="652"/>
      <c r="E78" s="652"/>
      <c r="F78" s="652"/>
      <c r="G78" s="652"/>
      <c r="H78" s="652"/>
      <c r="I78" s="652"/>
      <c r="J78" s="652"/>
      <c r="K78" s="652"/>
      <c r="L78" s="652"/>
      <c r="M78" s="652"/>
      <c r="N78" s="652"/>
      <c r="O78" s="652"/>
      <c r="P78" s="652"/>
      <c r="Q78" s="652"/>
      <c r="R78" s="652"/>
      <c r="S78" s="652"/>
      <c r="T78" s="652"/>
      <c r="U78" s="652"/>
      <c r="V78" s="652"/>
    </row>
    <row r="79" spans="1:22" ht="24" customHeight="1">
      <c r="A79" s="243">
        <f>IF(Kemi!A75="","",Kemi!A75)</f>
        <v>18</v>
      </c>
      <c r="B79" s="652">
        <f>IF(Kemi!B75="","",Kemi!B75)</f>
      </c>
      <c r="C79" s="652"/>
      <c r="D79" s="652"/>
      <c r="E79" s="652"/>
      <c r="F79" s="652"/>
      <c r="G79" s="652"/>
      <c r="H79" s="652"/>
      <c r="I79" s="652"/>
      <c r="J79" s="652"/>
      <c r="K79" s="652"/>
      <c r="L79" s="652"/>
      <c r="M79" s="652"/>
      <c r="N79" s="652"/>
      <c r="O79" s="652"/>
      <c r="P79" s="652"/>
      <c r="Q79" s="652"/>
      <c r="R79" s="652"/>
      <c r="S79" s="652"/>
      <c r="T79" s="652"/>
      <c r="U79" s="652"/>
      <c r="V79" s="652"/>
    </row>
    <row r="80" spans="1:22" ht="24" customHeight="1">
      <c r="A80" s="243">
        <f>IF(Kemi!A76="","",Kemi!A76)</f>
        <v>19</v>
      </c>
      <c r="B80" s="652">
        <f>IF(Kemi!B76="","",Kemi!B76)</f>
      </c>
      <c r="C80" s="652"/>
      <c r="D80" s="652"/>
      <c r="E80" s="652"/>
      <c r="F80" s="652"/>
      <c r="G80" s="652"/>
      <c r="H80" s="652"/>
      <c r="I80" s="652"/>
      <c r="J80" s="652"/>
      <c r="K80" s="652"/>
      <c r="L80" s="652"/>
      <c r="M80" s="652"/>
      <c r="N80" s="652"/>
      <c r="O80" s="652"/>
      <c r="P80" s="652"/>
      <c r="Q80" s="652"/>
      <c r="R80" s="652"/>
      <c r="S80" s="652"/>
      <c r="T80" s="652"/>
      <c r="U80" s="652"/>
      <c r="V80" s="652"/>
    </row>
    <row r="81" spans="1:22" ht="24" customHeight="1">
      <c r="A81" s="243">
        <f>IF(Kemi!A77="","",Kemi!A77)</f>
        <v>20</v>
      </c>
      <c r="B81" s="652">
        <f>IF(Kemi!B77="","",Kemi!B77)</f>
      </c>
      <c r="C81" s="652"/>
      <c r="D81" s="652"/>
      <c r="E81" s="652"/>
      <c r="F81" s="652"/>
      <c r="G81" s="652"/>
      <c r="H81" s="652"/>
      <c r="I81" s="652"/>
      <c r="J81" s="652"/>
      <c r="K81" s="652"/>
      <c r="L81" s="652"/>
      <c r="M81" s="652"/>
      <c r="N81" s="652"/>
      <c r="O81" s="652"/>
      <c r="P81" s="652"/>
      <c r="Q81" s="652"/>
      <c r="R81" s="652"/>
      <c r="S81" s="652"/>
      <c r="T81" s="652"/>
      <c r="U81" s="652"/>
      <c r="V81" s="652"/>
    </row>
    <row r="82" spans="1:22" ht="24" customHeight="1">
      <c r="A82" s="243">
        <f>IF(Kemi!A78="","",Kemi!A78)</f>
        <v>21</v>
      </c>
      <c r="B82" s="652">
        <f>IF(Kemi!B78="","",Kemi!B78)</f>
      </c>
      <c r="C82" s="652"/>
      <c r="D82" s="652"/>
      <c r="E82" s="652"/>
      <c r="F82" s="652"/>
      <c r="G82" s="652"/>
      <c r="H82" s="652"/>
      <c r="I82" s="652"/>
      <c r="J82" s="652"/>
      <c r="K82" s="652"/>
      <c r="L82" s="652"/>
      <c r="M82" s="652"/>
      <c r="N82" s="652"/>
      <c r="O82" s="652"/>
      <c r="P82" s="652"/>
      <c r="Q82" s="652"/>
      <c r="R82" s="652"/>
      <c r="S82" s="652"/>
      <c r="T82" s="652"/>
      <c r="U82" s="652"/>
      <c r="V82" s="652"/>
    </row>
    <row r="83" spans="1:22" ht="24" customHeight="1">
      <c r="A83" s="243">
        <f>IF(Kemi!A79="","",Kemi!A79)</f>
        <v>22</v>
      </c>
      <c r="B83" s="652">
        <f>IF(Kemi!B79="","",Kemi!B79)</f>
      </c>
      <c r="C83" s="652"/>
      <c r="D83" s="652"/>
      <c r="E83" s="652"/>
      <c r="F83" s="652"/>
      <c r="G83" s="652"/>
      <c r="H83" s="652"/>
      <c r="I83" s="652"/>
      <c r="J83" s="652"/>
      <c r="K83" s="652"/>
      <c r="L83" s="652"/>
      <c r="M83" s="652"/>
      <c r="N83" s="652"/>
      <c r="O83" s="652"/>
      <c r="P83" s="652"/>
      <c r="Q83" s="652"/>
      <c r="R83" s="652"/>
      <c r="S83" s="652"/>
      <c r="T83" s="652"/>
      <c r="U83" s="652"/>
      <c r="V83" s="652"/>
    </row>
    <row r="84" spans="1:22" ht="24" customHeight="1">
      <c r="A84" s="243">
        <f>IF(Kemi!A80="","",Kemi!A80)</f>
        <v>23</v>
      </c>
      <c r="B84" s="652">
        <f>IF(Kemi!B80="","",Kemi!B80)</f>
      </c>
      <c r="C84" s="652"/>
      <c r="D84" s="652"/>
      <c r="E84" s="652"/>
      <c r="F84" s="652"/>
      <c r="G84" s="652"/>
      <c r="H84" s="652"/>
      <c r="I84" s="652"/>
      <c r="J84" s="652"/>
      <c r="K84" s="652"/>
      <c r="L84" s="652"/>
      <c r="M84" s="652"/>
      <c r="N84" s="652"/>
      <c r="O84" s="652"/>
      <c r="P84" s="652"/>
      <c r="Q84" s="652"/>
      <c r="R84" s="652"/>
      <c r="S84" s="652"/>
      <c r="T84" s="652"/>
      <c r="U84" s="652"/>
      <c r="V84" s="652"/>
    </row>
    <row r="85" spans="1:22" ht="24" customHeight="1">
      <c r="A85" s="243">
        <f>IF(Kemi!A81="","",Kemi!A81)</f>
        <v>24</v>
      </c>
      <c r="B85" s="652">
        <f>IF(Kemi!B81="","",Kemi!B81)</f>
      </c>
      <c r="C85" s="652"/>
      <c r="D85" s="652"/>
      <c r="E85" s="652"/>
      <c r="F85" s="652"/>
      <c r="G85" s="652"/>
      <c r="H85" s="652"/>
      <c r="I85" s="652"/>
      <c r="J85" s="652"/>
      <c r="K85" s="652"/>
      <c r="L85" s="652"/>
      <c r="M85" s="652"/>
      <c r="N85" s="652"/>
      <c r="O85" s="652"/>
      <c r="P85" s="652"/>
      <c r="Q85" s="652"/>
      <c r="R85" s="652"/>
      <c r="S85" s="652"/>
      <c r="T85" s="652"/>
      <c r="U85" s="652"/>
      <c r="V85" s="652"/>
    </row>
    <row r="86" spans="1:22" ht="24" customHeight="1">
      <c r="A86" s="243">
        <f>IF(Kemi!A82="","",Kemi!A82)</f>
        <v>25</v>
      </c>
      <c r="B86" s="652">
        <f>IF(Kemi!B82="","",Kemi!B82)</f>
      </c>
      <c r="C86" s="652"/>
      <c r="D86" s="652"/>
      <c r="E86" s="652"/>
      <c r="F86" s="652"/>
      <c r="G86" s="652"/>
      <c r="H86" s="652"/>
      <c r="I86" s="652"/>
      <c r="J86" s="652"/>
      <c r="K86" s="652"/>
      <c r="L86" s="652"/>
      <c r="M86" s="652"/>
      <c r="N86" s="652"/>
      <c r="O86" s="652"/>
      <c r="P86" s="652"/>
      <c r="Q86" s="652"/>
      <c r="R86" s="652"/>
      <c r="S86" s="652"/>
      <c r="T86" s="652"/>
      <c r="U86" s="652"/>
      <c r="V86" s="652"/>
    </row>
    <row r="87" spans="1:22" ht="24" customHeight="1">
      <c r="A87" s="243">
        <f>IF(Kemi!A83="","",Kemi!A83)</f>
        <v>26</v>
      </c>
      <c r="B87" s="652">
        <f>IF(Kemi!B83="","",Kemi!B83)</f>
      </c>
      <c r="C87" s="652"/>
      <c r="D87" s="652"/>
      <c r="E87" s="652"/>
      <c r="F87" s="652"/>
      <c r="G87" s="652"/>
      <c r="H87" s="652"/>
      <c r="I87" s="652"/>
      <c r="J87" s="652"/>
      <c r="K87" s="652"/>
      <c r="L87" s="652"/>
      <c r="M87" s="652"/>
      <c r="N87" s="652"/>
      <c r="O87" s="652"/>
      <c r="P87" s="652"/>
      <c r="Q87" s="652"/>
      <c r="R87" s="652"/>
      <c r="S87" s="652"/>
      <c r="T87" s="652"/>
      <c r="U87" s="652"/>
      <c r="V87" s="652"/>
    </row>
    <row r="88" spans="1:22" ht="24" customHeight="1">
      <c r="A88" s="243">
        <f>IF(Kemi!A84="","",Kemi!A84)</f>
        <v>27</v>
      </c>
      <c r="B88" s="652">
        <f>IF(Kemi!B84="","",Kemi!B84)</f>
      </c>
      <c r="C88" s="652"/>
      <c r="D88" s="652"/>
      <c r="E88" s="652"/>
      <c r="F88" s="652"/>
      <c r="G88" s="652"/>
      <c r="H88" s="652"/>
      <c r="I88" s="652"/>
      <c r="J88" s="652"/>
      <c r="K88" s="652"/>
      <c r="L88" s="652"/>
      <c r="M88" s="652"/>
      <c r="N88" s="652"/>
      <c r="O88" s="652"/>
      <c r="P88" s="652"/>
      <c r="Q88" s="652"/>
      <c r="R88" s="652"/>
      <c r="S88" s="652"/>
      <c r="T88" s="652"/>
      <c r="U88" s="652"/>
      <c r="V88" s="652"/>
    </row>
    <row r="89" spans="1:22" ht="24" customHeight="1">
      <c r="A89" s="243">
        <f>IF(Kemi!A85="","",Kemi!A85)</f>
        <v>28</v>
      </c>
      <c r="B89" s="652">
        <f>IF(Kemi!B85="","",Kemi!B85)</f>
      </c>
      <c r="C89" s="652"/>
      <c r="D89" s="652"/>
      <c r="E89" s="652"/>
      <c r="F89" s="652"/>
      <c r="G89" s="652"/>
      <c r="H89" s="652"/>
      <c r="I89" s="652"/>
      <c r="J89" s="652"/>
      <c r="K89" s="652"/>
      <c r="L89" s="652"/>
      <c r="M89" s="652"/>
      <c r="N89" s="652"/>
      <c r="O89" s="652"/>
      <c r="P89" s="652"/>
      <c r="Q89" s="652"/>
      <c r="R89" s="652"/>
      <c r="S89" s="652"/>
      <c r="T89" s="652"/>
      <c r="U89" s="652"/>
      <c r="V89" s="652"/>
    </row>
    <row r="90" spans="1:22" ht="24" customHeight="1">
      <c r="A90" s="243">
        <f>IF(Kemi!A86="","",Kemi!A86)</f>
        <v>29</v>
      </c>
      <c r="B90" s="652">
        <f>IF(Kemi!B86="","",Kemi!B86)</f>
      </c>
      <c r="C90" s="652"/>
      <c r="D90" s="652"/>
      <c r="E90" s="652"/>
      <c r="F90" s="652"/>
      <c r="G90" s="652"/>
      <c r="H90" s="652"/>
      <c r="I90" s="652"/>
      <c r="J90" s="652"/>
      <c r="K90" s="652"/>
      <c r="L90" s="652"/>
      <c r="M90" s="652"/>
      <c r="N90" s="652"/>
      <c r="O90" s="652"/>
      <c r="P90" s="652"/>
      <c r="Q90" s="652"/>
      <c r="R90" s="652"/>
      <c r="S90" s="652"/>
      <c r="T90" s="652"/>
      <c r="U90" s="652"/>
      <c r="V90" s="652"/>
    </row>
    <row r="91" spans="1:22" ht="24" customHeight="1">
      <c r="A91" s="243">
        <f>IF(Kemi!A87="","",Kemi!A87)</f>
        <v>30</v>
      </c>
      <c r="B91" s="652">
        <f>IF(Kemi!B87="","",Kemi!B87)</f>
      </c>
      <c r="C91" s="652"/>
      <c r="D91" s="652"/>
      <c r="E91" s="652"/>
      <c r="F91" s="652"/>
      <c r="G91" s="652"/>
      <c r="H91" s="652"/>
      <c r="I91" s="652"/>
      <c r="J91" s="652"/>
      <c r="K91" s="652"/>
      <c r="L91" s="652"/>
      <c r="M91" s="652"/>
      <c r="N91" s="652"/>
      <c r="O91" s="652"/>
      <c r="P91" s="652"/>
      <c r="Q91" s="652"/>
      <c r="R91" s="652"/>
      <c r="S91" s="652"/>
      <c r="T91" s="652"/>
      <c r="U91" s="652"/>
      <c r="V91" s="652"/>
    </row>
    <row r="92" spans="1:22" ht="24" customHeight="1">
      <c r="A92" s="243">
        <f>IF(Kemi!A88="","",Kemi!A88)</f>
        <v>31</v>
      </c>
      <c r="B92" s="652">
        <f>IF(Kemi!B88="","",Kemi!B88)</f>
      </c>
      <c r="C92" s="652"/>
      <c r="D92" s="652"/>
      <c r="E92" s="652"/>
      <c r="F92" s="652"/>
      <c r="G92" s="652"/>
      <c r="H92" s="652"/>
      <c r="I92" s="652"/>
      <c r="J92" s="652"/>
      <c r="K92" s="652"/>
      <c r="L92" s="652"/>
      <c r="M92" s="652"/>
      <c r="N92" s="652"/>
      <c r="O92" s="652"/>
      <c r="P92" s="652"/>
      <c r="Q92" s="652"/>
      <c r="R92" s="652"/>
      <c r="S92" s="652"/>
      <c r="T92" s="652"/>
      <c r="U92" s="652"/>
      <c r="V92" s="652"/>
    </row>
    <row r="93" spans="1:22" ht="24" customHeight="1">
      <c r="A93" s="243">
        <f>IF(Kemi!A89="","",Kemi!A89)</f>
        <v>32</v>
      </c>
      <c r="B93" s="652">
        <f>IF(Kemi!B89="","",Kemi!B89)</f>
      </c>
      <c r="C93" s="652"/>
      <c r="D93" s="652"/>
      <c r="E93" s="652"/>
      <c r="F93" s="652"/>
      <c r="G93" s="652"/>
      <c r="H93" s="652"/>
      <c r="I93" s="652"/>
      <c r="J93" s="652"/>
      <c r="K93" s="652"/>
      <c r="L93" s="652"/>
      <c r="M93" s="652"/>
      <c r="N93" s="652"/>
      <c r="O93" s="652"/>
      <c r="P93" s="652"/>
      <c r="Q93" s="652"/>
      <c r="R93" s="652"/>
      <c r="S93" s="652"/>
      <c r="T93" s="652"/>
      <c r="U93" s="652"/>
      <c r="V93" s="652"/>
    </row>
    <row r="94" spans="1:22" ht="24" customHeight="1">
      <c r="A94" s="243">
        <f>IF(Kemi!A90="","",Kemi!A90)</f>
        <v>33</v>
      </c>
      <c r="B94" s="652">
        <f>IF(Kemi!B90="","",Kemi!B90)</f>
      </c>
      <c r="C94" s="652"/>
      <c r="D94" s="652"/>
      <c r="E94" s="652"/>
      <c r="F94" s="652"/>
      <c r="G94" s="652"/>
      <c r="H94" s="652"/>
      <c r="I94" s="652"/>
      <c r="J94" s="652"/>
      <c r="K94" s="652"/>
      <c r="L94" s="652"/>
      <c r="M94" s="652"/>
      <c r="N94" s="652"/>
      <c r="O94" s="652"/>
      <c r="P94" s="652"/>
      <c r="Q94" s="652"/>
      <c r="R94" s="652"/>
      <c r="S94" s="652"/>
      <c r="T94" s="652"/>
      <c r="U94" s="652"/>
      <c r="V94" s="652"/>
    </row>
    <row r="95" spans="1:22" ht="24" customHeight="1">
      <c r="A95" s="243">
        <f>IF(Kemi!A91="","",Kemi!A91)</f>
        <v>34</v>
      </c>
      <c r="B95" s="652">
        <f>IF(Kemi!B91="","",Kemi!B91)</f>
      </c>
      <c r="C95" s="652"/>
      <c r="D95" s="652"/>
      <c r="E95" s="652"/>
      <c r="F95" s="652"/>
      <c r="G95" s="652"/>
      <c r="H95" s="652"/>
      <c r="I95" s="652"/>
      <c r="J95" s="652"/>
      <c r="K95" s="652"/>
      <c r="L95" s="652"/>
      <c r="M95" s="652"/>
      <c r="N95" s="652"/>
      <c r="O95" s="652"/>
      <c r="P95" s="652"/>
      <c r="Q95" s="652"/>
      <c r="R95" s="652"/>
      <c r="S95" s="652"/>
      <c r="T95" s="652"/>
      <c r="U95" s="652"/>
      <c r="V95" s="652"/>
    </row>
    <row r="96" spans="1:22" ht="24" customHeight="1">
      <c r="A96" s="243">
        <f>IF(Kemi!A92="","",Kemi!A92)</f>
        <v>35</v>
      </c>
      <c r="B96" s="652">
        <f>IF(Kemi!B92="","",Kemi!B92)</f>
      </c>
      <c r="C96" s="652"/>
      <c r="D96" s="652"/>
      <c r="E96" s="652"/>
      <c r="F96" s="652"/>
      <c r="G96" s="652"/>
      <c r="H96" s="652"/>
      <c r="I96" s="652"/>
      <c r="J96" s="652"/>
      <c r="K96" s="652"/>
      <c r="L96" s="652"/>
      <c r="M96" s="652"/>
      <c r="N96" s="652"/>
      <c r="O96" s="652"/>
      <c r="P96" s="652"/>
      <c r="Q96" s="652"/>
      <c r="R96" s="652"/>
      <c r="S96" s="652"/>
      <c r="T96" s="652"/>
      <c r="U96" s="652"/>
      <c r="V96" s="652"/>
    </row>
    <row r="97" spans="1:22" ht="24" customHeight="1">
      <c r="A97" s="243">
        <f>IF(Kemi!A93="","",Kemi!A93)</f>
        <v>36</v>
      </c>
      <c r="B97" s="652">
        <f>IF(Kemi!B93="","",Kemi!B93)</f>
      </c>
      <c r="C97" s="652"/>
      <c r="D97" s="652"/>
      <c r="E97" s="652"/>
      <c r="F97" s="652"/>
      <c r="G97" s="652"/>
      <c r="H97" s="652"/>
      <c r="I97" s="652"/>
      <c r="J97" s="652"/>
      <c r="K97" s="652"/>
      <c r="L97" s="652"/>
      <c r="M97" s="652"/>
      <c r="N97" s="652"/>
      <c r="O97" s="652"/>
      <c r="P97" s="652"/>
      <c r="Q97" s="652"/>
      <c r="R97" s="652"/>
      <c r="S97" s="652"/>
      <c r="T97" s="652"/>
      <c r="U97" s="652"/>
      <c r="V97" s="652"/>
    </row>
    <row r="98" spans="1:22" ht="24" customHeight="1">
      <c r="A98" s="243">
        <f>IF(Kemi!A94="","",Kemi!A94)</f>
        <v>37</v>
      </c>
      <c r="B98" s="652">
        <f>IF(Kemi!B94="","",Kemi!B94)</f>
      </c>
      <c r="C98" s="652"/>
      <c r="D98" s="652"/>
      <c r="E98" s="652"/>
      <c r="F98" s="652"/>
      <c r="G98" s="652"/>
      <c r="H98" s="652"/>
      <c r="I98" s="652"/>
      <c r="J98" s="652"/>
      <c r="K98" s="652"/>
      <c r="L98" s="652"/>
      <c r="M98" s="652"/>
      <c r="N98" s="652"/>
      <c r="O98" s="652"/>
      <c r="P98" s="652"/>
      <c r="Q98" s="652"/>
      <c r="R98" s="652"/>
      <c r="S98" s="652"/>
      <c r="T98" s="652"/>
      <c r="U98" s="652"/>
      <c r="V98" s="652"/>
    </row>
    <row r="99" spans="1:22" ht="24" customHeight="1">
      <c r="A99" s="243">
        <f>IF(Kemi!A95="","",Kemi!A95)</f>
        <v>38</v>
      </c>
      <c r="B99" s="652">
        <f>IF(Kemi!B95="","",Kemi!B95)</f>
      </c>
      <c r="C99" s="652"/>
      <c r="D99" s="652"/>
      <c r="E99" s="652"/>
      <c r="F99" s="652"/>
      <c r="G99" s="652"/>
      <c r="H99" s="652"/>
      <c r="I99" s="652"/>
      <c r="J99" s="652"/>
      <c r="K99" s="652"/>
      <c r="L99" s="652"/>
      <c r="M99" s="652"/>
      <c r="N99" s="652"/>
      <c r="O99" s="652"/>
      <c r="P99" s="652"/>
      <c r="Q99" s="652"/>
      <c r="R99" s="652"/>
      <c r="S99" s="652"/>
      <c r="T99" s="652"/>
      <c r="U99" s="652"/>
      <c r="V99" s="652"/>
    </row>
    <row r="100" spans="1:22" ht="24" customHeight="1">
      <c r="A100" s="243">
        <f>IF(Kemi!A96="","",Kemi!A96)</f>
        <v>39</v>
      </c>
      <c r="B100" s="652">
        <f>IF(Kemi!B96="","",Kemi!B96)</f>
      </c>
      <c r="C100" s="652"/>
      <c r="D100" s="652"/>
      <c r="E100" s="652"/>
      <c r="F100" s="652"/>
      <c r="G100" s="652"/>
      <c r="H100" s="652"/>
      <c r="I100" s="652"/>
      <c r="J100" s="652"/>
      <c r="K100" s="652"/>
      <c r="L100" s="652"/>
      <c r="M100" s="652"/>
      <c r="N100" s="652"/>
      <c r="O100" s="652"/>
      <c r="P100" s="652"/>
      <c r="Q100" s="652"/>
      <c r="R100" s="652"/>
      <c r="S100" s="652"/>
      <c r="T100" s="652"/>
      <c r="U100" s="652"/>
      <c r="V100" s="652"/>
    </row>
    <row r="101" spans="1:22" ht="24" customHeight="1">
      <c r="A101" s="243">
        <f>IF(Kemi!A97="","",Kemi!A97)</f>
        <v>40</v>
      </c>
      <c r="B101" s="652">
        <f>IF(Kemi!B97="","",Kemi!B97)</f>
      </c>
      <c r="C101" s="652"/>
      <c r="D101" s="652"/>
      <c r="E101" s="652"/>
      <c r="F101" s="652"/>
      <c r="G101" s="652"/>
      <c r="H101" s="652"/>
      <c r="I101" s="652"/>
      <c r="J101" s="652"/>
      <c r="K101" s="652"/>
      <c r="L101" s="652"/>
      <c r="M101" s="652"/>
      <c r="N101" s="652"/>
      <c r="O101" s="652"/>
      <c r="P101" s="652"/>
      <c r="Q101" s="652"/>
      <c r="R101" s="652"/>
      <c r="S101" s="652"/>
      <c r="T101" s="652"/>
      <c r="U101" s="652"/>
      <c r="V101" s="652"/>
    </row>
    <row r="102" spans="1:22" ht="20.25">
      <c r="A102" s="244">
        <f>IF(Kemi!A98="","",Kemi!A98)</f>
      </c>
      <c r="B102" s="198">
        <f>IF(Kemi!B98="","",Kemi!B98)</f>
      </c>
      <c r="C102" s="224">
        <f>IF(Kemi!C98="","",Kemi!C98)</f>
      </c>
      <c r="D102" s="224">
        <f>IF(Kemi!D98="","",Kemi!D98)</f>
      </c>
      <c r="E102" s="224">
        <f>IF(Kemi!E98="","",Kemi!E98)</f>
      </c>
      <c r="F102" s="224">
        <f>IF(Kemi!F98="","",Kemi!F98)</f>
      </c>
      <c r="G102" s="224">
        <f>IF(Kemi!G98="","",Kemi!G98)</f>
      </c>
      <c r="H102" s="224">
        <f>IF(Kemi!H98="","",Kemi!H98)</f>
      </c>
      <c r="I102" s="224">
        <f>IF(Kemi!I98="","",Kemi!I98)</f>
      </c>
      <c r="J102" s="224">
        <f>IF(Kemi!J98="","",Kemi!J98)</f>
      </c>
      <c r="K102" s="224">
        <f>IF(Kemi!K98="","",Kemi!K98)</f>
      </c>
      <c r="L102" s="224">
        <f>IF(Kemi!L98="","",Kemi!L98)</f>
      </c>
      <c r="M102" s="224">
        <f>IF(Kemi!M98="","",Kemi!M98)</f>
      </c>
      <c r="N102" s="224">
        <f>IF(Kemi!N98="","",Kemi!N98)</f>
      </c>
      <c r="O102" s="224">
        <f>IF(Kemi!O98="","",Kemi!O98)</f>
      </c>
      <c r="P102" s="224">
        <f>IF(Kemi!P98="","",Kemi!P98)</f>
      </c>
      <c r="Q102" s="224">
        <f>IF(Kemi!Q98="","",Kemi!Q98)</f>
      </c>
      <c r="R102" s="224">
        <f>IF(Kemi!R98="","",Kemi!R98)</f>
      </c>
      <c r="S102" s="224">
        <f>IF(Kemi!S98="","",Kemi!S98)</f>
      </c>
      <c r="T102" s="224">
        <f>IF(Kemi!T98="","",Kemi!T98)</f>
      </c>
      <c r="U102" s="224">
        <f>IF(Kemi!U98="","",Kemi!U98)</f>
      </c>
      <c r="V102" s="224">
        <f>IF(Kemi!V98="","",Kemi!V98)</f>
      </c>
    </row>
    <row r="103" spans="1:22" ht="20.25">
      <c r="A103" s="228" t="str">
        <f>IF(Kemi!A99="","",Kemi!A99)</f>
        <v>3. Sammendrag for handelsvare</v>
      </c>
      <c r="B103" s="228"/>
      <c r="C103" s="228"/>
      <c r="D103" s="228">
        <f>IF(Kemi!D99="","",Kemi!D99)</f>
      </c>
      <c r="E103" s="228">
        <f>IF(Kemi!E99="","",Kemi!E99)</f>
      </c>
      <c r="F103" s="228">
        <f>IF(Kemi!F99="","",Kemi!F99)</f>
      </c>
      <c r="G103" s="228">
        <f>IF(Kemi!G99="","",Kemi!G99)</f>
      </c>
      <c r="H103" s="257" t="str">
        <f>H2</f>
        <v>GLOBALGAP</v>
      </c>
      <c r="I103" s="257"/>
      <c r="J103" s="228"/>
      <c r="K103" s="228"/>
      <c r="L103" s="228"/>
      <c r="M103" s="257" t="str">
        <f>M2</f>
        <v>IP JULETRÆER</v>
      </c>
      <c r="N103" s="257"/>
      <c r="O103" s="257"/>
      <c r="P103" s="228"/>
      <c r="Q103" s="228"/>
      <c r="R103" s="228"/>
      <c r="S103" s="228"/>
      <c r="T103" s="228"/>
      <c r="U103" s="258"/>
      <c r="V103" s="259"/>
    </row>
    <row r="104" spans="1:22" ht="20.25">
      <c r="A104" s="229"/>
      <c r="B104" s="229" t="str">
        <f>B4</f>
        <v>Ejendom</v>
      </c>
      <c r="C104" s="229"/>
      <c r="D104" s="653">
        <f>D4</f>
      </c>
      <c r="E104" s="653"/>
      <c r="F104" s="653"/>
      <c r="G104" s="653"/>
      <c r="H104" s="653"/>
      <c r="I104" s="653"/>
      <c r="J104" s="653"/>
      <c r="K104" s="230" t="str">
        <f>K4</f>
        <v>År</v>
      </c>
      <c r="L104" s="231">
        <f>L4</f>
      </c>
      <c r="M104" s="660" t="str">
        <f>M4</f>
        <v>Filnavn</v>
      </c>
      <c r="N104" s="660"/>
      <c r="O104" s="666">
        <f>O4</f>
      </c>
      <c r="P104" s="666"/>
      <c r="Q104" s="666"/>
      <c r="R104" s="666"/>
      <c r="S104" s="229"/>
      <c r="T104" s="230" t="str">
        <f>T4</f>
        <v>side</v>
      </c>
      <c r="U104" s="260">
        <v>4</v>
      </c>
      <c r="V104" s="259"/>
    </row>
    <row r="105" spans="1:23" ht="20.25">
      <c r="A105" s="235" t="str">
        <f>IF(Kemi!A100="","",Kemi!A100)</f>
        <v>Afdeling</v>
      </c>
      <c r="B105" s="193">
        <f>IF(Kemi!B100="","",IF(Kemi!B100=0,"",Kemi!B100))</f>
      </c>
      <c r="C105" s="193">
        <f>IF(Kemi!C100="","",IF(Kemi!C100=0,"",Kemi!C100))</f>
      </c>
      <c r="D105" s="193">
        <f>IF(Kemi!D100="","",IF(Kemi!D100=0,"",Kemi!D100))</f>
      </c>
      <c r="E105" s="193">
        <f>IF(Kemi!E100="","",IF(Kemi!E100=0,"",Kemi!E100))</f>
      </c>
      <c r="F105" s="193">
        <f>IF(Kemi!F100="","",IF(Kemi!F100=0,"",Kemi!F100))</f>
      </c>
      <c r="G105" s="193">
        <f>IF(Kemi!G100="","",IF(Kemi!G100=0,"",Kemi!G100))</f>
      </c>
      <c r="H105" s="193">
        <f>IF(Kemi!H100="","",IF(Kemi!H100=0,"",Kemi!H100))</f>
      </c>
      <c r="I105" s="193">
        <f>IF(Kemi!I100="","",IF(Kemi!I100=0,"",Kemi!I100))</f>
      </c>
      <c r="J105" s="193">
        <f>IF(Kemi!J100="","",IF(Kemi!J100=0,"",Kemi!J100))</f>
      </c>
      <c r="K105" s="193">
        <f>IF(Kemi!K100="","",IF(Kemi!K100=0,"",Kemi!K100))</f>
      </c>
      <c r="L105" s="193">
        <f>IF(Kemi!L100="","",IF(Kemi!L100=0,"",Kemi!L100))</f>
      </c>
      <c r="M105" s="193">
        <f>IF(Kemi!M100="","",IF(Kemi!M100=0,"",Kemi!M100))</f>
      </c>
      <c r="N105" s="193">
        <f>IF(Kemi!N100="","",IF(Kemi!N100=0,"",Kemi!N100))</f>
      </c>
      <c r="O105" s="193">
        <f>IF(Kemi!O100="","",IF(Kemi!O100=0,"",Kemi!O100))</f>
      </c>
      <c r="P105" s="193">
        <f>IF(Kemi!P100="","",IF(Kemi!P100=0,"",Kemi!P100))</f>
      </c>
      <c r="Q105" s="193">
        <f>IF(Kemi!Q100="","",IF(Kemi!Q100=0,"",Kemi!Q100))</f>
      </c>
      <c r="R105" s="193">
        <f>IF(Kemi!R100="","",IF(Kemi!R100=0,"",Kemi!R100))</f>
      </c>
      <c r="S105" s="193">
        <f>IF(Kemi!S100="","",IF(Kemi!S100=0,"",Kemi!S100))</f>
      </c>
      <c r="T105" s="192">
        <f>IF(Kemi!T100="","",Kemi!T100)</f>
      </c>
      <c r="U105" s="192"/>
      <c r="V105" s="192">
        <f>IF(Kemi!U100="","",Kemi!U100)</f>
      </c>
      <c r="W105" s="192">
        <f>IF(Kemi!V100="","",Kemi!V100)</f>
      </c>
    </row>
    <row r="106" spans="1:23" ht="20.25">
      <c r="A106" s="235" t="str">
        <f>IF(Kemi!A101="","",IF(Kemi!A101=0,"",Kemi!A101))</f>
        <v>HERBICIDER:</v>
      </c>
      <c r="B106" s="193">
        <f>IF(Kemi!B101="","",IF(Kemi!B101=0,"",Kemi!B101))</f>
      </c>
      <c r="C106" s="193">
        <f>IF(Kemi!C101="","",IF(Kemi!C101=0,"",Kemi!C101))</f>
      </c>
      <c r="D106" s="193">
        <f>IF(Kemi!D101="","",IF(Kemi!D101=0,"",Kemi!D101))</f>
      </c>
      <c r="E106" s="193">
        <f>IF(Kemi!E101="","",IF(Kemi!E101=0,"",Kemi!E101))</f>
      </c>
      <c r="F106" s="193">
        <f>IF(Kemi!F101="","",IF(Kemi!F101=0,"",Kemi!F101))</f>
      </c>
      <c r="G106" s="193">
        <f>IF(Kemi!G101="","",IF(Kemi!G101=0,"",Kemi!G101))</f>
      </c>
      <c r="H106" s="193">
        <f>IF(Kemi!H101="","",IF(Kemi!H101=0,"",Kemi!H101))</f>
      </c>
      <c r="I106" s="193">
        <f>IF(Kemi!I101="","",IF(Kemi!I101=0,"",Kemi!I101))</f>
      </c>
      <c r="J106" s="193">
        <f>IF(Kemi!J101="","",IF(Kemi!J101=0,"",Kemi!J101))</f>
      </c>
      <c r="K106" s="193">
        <f>IF(Kemi!K101="","",IF(Kemi!K101=0,"",Kemi!K101))</f>
      </c>
      <c r="L106" s="193">
        <f>IF(Kemi!L101="","",IF(Kemi!L101=0,"",Kemi!L101))</f>
      </c>
      <c r="M106" s="193">
        <f>IF(Kemi!M101="","",IF(Kemi!M101=0,"",Kemi!M101))</f>
      </c>
      <c r="N106" s="193">
        <f>IF(Kemi!N101="","",IF(Kemi!N101=0,"",Kemi!N101))</f>
      </c>
      <c r="O106" s="193">
        <f>IF(Kemi!O101="","",IF(Kemi!O101=0,"",Kemi!O101))</f>
      </c>
      <c r="P106" s="193">
        <f>IF(Kemi!P101="","",IF(Kemi!P101=0,"",Kemi!P101))</f>
      </c>
      <c r="Q106" s="193">
        <f>IF(Kemi!Q101="","",IF(Kemi!Q101=0,"",Kemi!Q101))</f>
      </c>
      <c r="R106" s="193">
        <f>IF(Kemi!R101="","",IF(Kemi!R101=0,"",Kemi!R101))</f>
      </c>
      <c r="S106" s="193">
        <f>IF(Kemi!S101="","",IF(Kemi!S101=0,"",Kemi!S101))</f>
      </c>
      <c r="T106" s="192" t="str">
        <f>IF(Kemi!T101="","",Kemi!T101)</f>
        <v>Total</v>
      </c>
      <c r="U106" s="192"/>
      <c r="V106" s="192" t="str">
        <f>IF(Kemi!V101="","",Kemi!V101)</f>
        <v>Kr. / enh.</v>
      </c>
      <c r="W106" s="212" t="str">
        <f>IF(Kemi!W101="","",Kemi!W101)</f>
        <v>Sum kr.</v>
      </c>
    </row>
    <row r="107" spans="1:23" ht="20.25">
      <c r="A107" s="235" t="str">
        <f>IF(Kemi!A102="","",IF(Kemi!A102=0,"",Kemi!A102))</f>
        <v>Eagle</v>
      </c>
      <c r="B107" s="483">
        <f>IF(Kemi!B102="","",IF(Kemi!B102=0,"",Kemi!B102))</f>
      </c>
      <c r="C107" s="483">
        <f>IF(Kemi!C102="","",IF(Kemi!C102=0,"",Kemi!C102))</f>
      </c>
      <c r="D107" s="483">
        <f>IF(Kemi!D102="","",IF(Kemi!D102=0,"",Kemi!D102))</f>
      </c>
      <c r="E107" s="483">
        <f>IF(Kemi!E102="","",IF(Kemi!E102=0,"",Kemi!E102))</f>
      </c>
      <c r="F107" s="483">
        <f>IF(Kemi!F102="","",IF(Kemi!F102=0,"",Kemi!F102))</f>
      </c>
      <c r="G107" s="483">
        <f>IF(Kemi!G102="","",IF(Kemi!G102=0,"",Kemi!G102))</f>
      </c>
      <c r="H107" s="483">
        <f>IF(Kemi!H102="","",IF(Kemi!H102=0,"",Kemi!H102))</f>
      </c>
      <c r="I107" s="483">
        <f>IF(Kemi!I102="","",IF(Kemi!I102=0,"",Kemi!I102))</f>
      </c>
      <c r="J107" s="483">
        <f>IF(Kemi!J102="","",IF(Kemi!J102=0,"",Kemi!J102))</f>
      </c>
      <c r="K107" s="483">
        <f>IF(Kemi!K102="","",IF(Kemi!K102=0,"",Kemi!K102))</f>
      </c>
      <c r="L107" s="483">
        <f>IF(Kemi!L102="","",IF(Kemi!L102=0,"",Kemi!L102))</f>
      </c>
      <c r="M107" s="483">
        <f>IF(Kemi!M102="","",IF(Kemi!M102=0,"",Kemi!M102))</f>
      </c>
      <c r="N107" s="483">
        <f>IF(Kemi!N102="","",IF(Kemi!N102=0,"",Kemi!N102))</f>
      </c>
      <c r="O107" s="483">
        <f>IF(Kemi!O102="","",IF(Kemi!O102=0,"",Kemi!O102))</f>
      </c>
      <c r="P107" s="483">
        <f>IF(Kemi!P102="","",IF(Kemi!P102=0,"",Kemi!P102))</f>
      </c>
      <c r="Q107" s="483">
        <f>IF(Kemi!Q102="","",IF(Kemi!Q102=0,"",Kemi!Q102))</f>
      </c>
      <c r="R107" s="483">
        <f>IF(Kemi!R102="","",IF(Kemi!R102=0,"",Kemi!R102))</f>
      </c>
      <c r="S107" s="483">
        <f>IF(Kemi!S102="","",IF(Kemi!S102=0,"",Kemi!S102))</f>
      </c>
      <c r="T107" s="484">
        <f>IF(Kemi!T102="","",IF(Kemi!T102=0,"",Kemi!T102))</f>
      </c>
      <c r="U107" s="213" t="str">
        <f>IF(Kemi!U102="","",IF(Kemi!U102=0,"",Kemi!U102))</f>
        <v> g</v>
      </c>
      <c r="V107" s="194">
        <f>IF(Kemi!V102="","",Kemi!V102)</f>
        <v>9.07</v>
      </c>
      <c r="W107" s="213">
        <f>IF(Kemi!W102="","",IF(Kemi!W102=0,"",Kemi!W102))</f>
      </c>
    </row>
    <row r="108" spans="1:23" ht="20.25">
      <c r="A108" s="235" t="str">
        <f>IF(Kemi!A103="","",IF(Kemi!A103=0,"",Kemi!A103))</f>
        <v>Matri gon</v>
      </c>
      <c r="B108" s="483">
        <f>IF(Kemi!B103="","",IF(Kemi!B103=0,"",Kemi!B103))</f>
      </c>
      <c r="C108" s="483">
        <f>IF(Kemi!C103="","",IF(Kemi!C103=0,"",Kemi!C103))</f>
      </c>
      <c r="D108" s="483">
        <f>IF(Kemi!D103="","",IF(Kemi!D103=0,"",Kemi!D103))</f>
      </c>
      <c r="E108" s="483">
        <f>IF(Kemi!E103="","",IF(Kemi!E103=0,"",Kemi!E103))</f>
      </c>
      <c r="F108" s="483">
        <f>IF(Kemi!F103="","",IF(Kemi!F103=0,"",Kemi!F103))</f>
      </c>
      <c r="G108" s="483">
        <f>IF(Kemi!G103="","",IF(Kemi!G103=0,"",Kemi!G103))</f>
      </c>
      <c r="H108" s="483">
        <f>IF(Kemi!H103="","",IF(Kemi!H103=0,"",Kemi!H103))</f>
      </c>
      <c r="I108" s="483">
        <f>IF(Kemi!I103="","",IF(Kemi!I103=0,"",Kemi!I103))</f>
      </c>
      <c r="J108" s="483">
        <f>IF(Kemi!J103="","",IF(Kemi!J103=0,"",Kemi!J103))</f>
      </c>
      <c r="K108" s="483">
        <f>IF(Kemi!K103="","",IF(Kemi!K103=0,"",Kemi!K103))</f>
      </c>
      <c r="L108" s="483">
        <f>IF(Kemi!L103="","",IF(Kemi!L103=0,"",Kemi!L103))</f>
      </c>
      <c r="M108" s="483">
        <f>IF(Kemi!M103="","",IF(Kemi!M103=0,"",Kemi!M103))</f>
      </c>
      <c r="N108" s="483">
        <f>IF(Kemi!N103="","",IF(Kemi!N103=0,"",Kemi!N103))</f>
      </c>
      <c r="O108" s="483">
        <f>IF(Kemi!O103="","",IF(Kemi!O103=0,"",Kemi!O103))</f>
      </c>
      <c r="P108" s="483">
        <f>IF(Kemi!P103="","",IF(Kemi!P103=0,"",Kemi!P103))</f>
      </c>
      <c r="Q108" s="483">
        <f>IF(Kemi!Q103="","",IF(Kemi!Q103=0,"",Kemi!Q103))</f>
      </c>
      <c r="R108" s="483">
        <f>IF(Kemi!R103="","",IF(Kemi!R103=0,"",Kemi!R103))</f>
      </c>
      <c r="S108" s="483">
        <f>IF(Kemi!S103="","",IF(Kemi!S103=0,"",Kemi!S103))</f>
      </c>
      <c r="T108" s="484">
        <f>IF(Kemi!T103="","",IF(Kemi!T103=0,"",Kemi!T103))</f>
      </c>
      <c r="U108" s="213" t="str">
        <f>IF(Kemi!U103="","",IF(Kemi!U103=0,"",Kemi!U103))</f>
        <v> l</v>
      </c>
      <c r="V108" s="194">
        <f>IF(Kemi!V103="","",Kemi!V103)</f>
        <v>432</v>
      </c>
      <c r="W108" s="213">
        <f>IF(Kemi!W103="","",IF(Kemi!W103=0,"",Kemi!W103))</f>
      </c>
    </row>
    <row r="109" spans="1:23" ht="20.25">
      <c r="A109" s="235" t="str">
        <f>IF(Kemi!A104="","",IF(Kemi!A104=0,"",Kemi!A104))</f>
        <v>Zeppe lin</v>
      </c>
      <c r="B109" s="483">
        <f>IF(Kemi!B104="","",IF(Kemi!B104=0,"",Kemi!B104))</f>
      </c>
      <c r="C109" s="483">
        <f>IF(Kemi!C104="","",IF(Kemi!C104=0,"",Kemi!C104))</f>
      </c>
      <c r="D109" s="483">
        <f>IF(Kemi!D104="","",IF(Kemi!D104=0,"",Kemi!D104))</f>
      </c>
      <c r="E109" s="483">
        <f>IF(Kemi!E104="","",IF(Kemi!E104=0,"",Kemi!E104))</f>
      </c>
      <c r="F109" s="483">
        <f>IF(Kemi!F104="","",IF(Kemi!F104=0,"",Kemi!F104))</f>
      </c>
      <c r="G109" s="483">
        <f>IF(Kemi!G104="","",IF(Kemi!G104=0,"",Kemi!G104))</f>
      </c>
      <c r="H109" s="483">
        <f>IF(Kemi!H104="","",IF(Kemi!H104=0,"",Kemi!H104))</f>
      </c>
      <c r="I109" s="483">
        <f>IF(Kemi!I104="","",IF(Kemi!I104=0,"",Kemi!I104))</f>
      </c>
      <c r="J109" s="483">
        <f>IF(Kemi!J104="","",IF(Kemi!J104=0,"",Kemi!J104))</f>
      </c>
      <c r="K109" s="483">
        <f>IF(Kemi!K104="","",IF(Kemi!K104=0,"",Kemi!K104))</f>
      </c>
      <c r="L109" s="483">
        <f>IF(Kemi!L104="","",IF(Kemi!L104=0,"",Kemi!L104))</f>
      </c>
      <c r="M109" s="483">
        <f>IF(Kemi!M104="","",IF(Kemi!M104=0,"",Kemi!M104))</f>
      </c>
      <c r="N109" s="483">
        <f>IF(Kemi!N104="","",IF(Kemi!N104=0,"",Kemi!N104))</f>
      </c>
      <c r="O109" s="483">
        <f>IF(Kemi!O104="","",IF(Kemi!O104=0,"",Kemi!O104))</f>
      </c>
      <c r="P109" s="483">
        <f>IF(Kemi!P104="","",IF(Kemi!P104=0,"",Kemi!P104))</f>
      </c>
      <c r="Q109" s="483">
        <f>IF(Kemi!Q104="","",IF(Kemi!Q104=0,"",Kemi!Q104))</f>
      </c>
      <c r="R109" s="483">
        <f>IF(Kemi!R104="","",IF(Kemi!R104=0,"",Kemi!R104))</f>
      </c>
      <c r="S109" s="483">
        <f>IF(Kemi!S104="","",IF(Kemi!S104=0,"",Kemi!S104))</f>
      </c>
      <c r="T109" s="484">
        <f>IF(Kemi!T104="","",IF(Kemi!T104=0,"",Kemi!T104))</f>
      </c>
      <c r="U109" s="213" t="str">
        <f>IF(Kemi!U104="","",IF(Kemi!U104=0,"",Kemi!U104))</f>
        <v> kg</v>
      </c>
      <c r="V109" s="194">
        <f>IF(Kemi!V104="","",Kemi!V104)</f>
        <v>250</v>
      </c>
      <c r="W109" s="213">
        <f>IF(Kemi!W104="","",IF(Kemi!W104=0,"",Kemi!W104))</f>
      </c>
    </row>
    <row r="110" spans="1:26" ht="20.25">
      <c r="A110" s="235" t="str">
        <f>IF(Kemi!A105="","",IF(Kemi!A105=0,"",Kemi!A105))</f>
        <v>Kar mex</v>
      </c>
      <c r="B110" s="483">
        <f>IF(Kemi!B105="","",IF(Kemi!B105=0,"",Kemi!B105))</f>
      </c>
      <c r="C110" s="483">
        <f>IF(Kemi!C105="","",IF(Kemi!C105=0,"",Kemi!C105))</f>
      </c>
      <c r="D110" s="483">
        <f>IF(Kemi!D105="","",IF(Kemi!D105=0,"",Kemi!D105))</f>
      </c>
      <c r="E110" s="483">
        <f>IF(Kemi!E105="","",IF(Kemi!E105=0,"",Kemi!E105))</f>
      </c>
      <c r="F110" s="483">
        <f>IF(Kemi!F105="","",IF(Kemi!F105=0,"",Kemi!F105))</f>
      </c>
      <c r="G110" s="483">
        <f>IF(Kemi!G105="","",IF(Kemi!G105=0,"",Kemi!G105))</f>
      </c>
      <c r="H110" s="483">
        <f>IF(Kemi!H105="","",IF(Kemi!H105=0,"",Kemi!H105))</f>
      </c>
      <c r="I110" s="483">
        <f>IF(Kemi!I105="","",IF(Kemi!I105=0,"",Kemi!I105))</f>
      </c>
      <c r="J110" s="483">
        <f>IF(Kemi!J105="","",IF(Kemi!J105=0,"",Kemi!J105))</f>
      </c>
      <c r="K110" s="483">
        <f>IF(Kemi!K105="","",IF(Kemi!K105=0,"",Kemi!K105))</f>
      </c>
      <c r="L110" s="483">
        <f>IF(Kemi!L105="","",IF(Kemi!L105=0,"",Kemi!L105))</f>
      </c>
      <c r="M110" s="483">
        <f>IF(Kemi!M105="","",IF(Kemi!M105=0,"",Kemi!M105))</f>
      </c>
      <c r="N110" s="483">
        <f>IF(Kemi!N105="","",IF(Kemi!N105=0,"",Kemi!N105))</f>
      </c>
      <c r="O110" s="483">
        <f>IF(Kemi!O105="","",IF(Kemi!O105=0,"",Kemi!O105))</f>
      </c>
      <c r="P110" s="483">
        <f>IF(Kemi!P105="","",IF(Kemi!P105=0,"",Kemi!P105))</f>
      </c>
      <c r="Q110" s="483">
        <f>IF(Kemi!Q105="","",IF(Kemi!Q105=0,"",Kemi!Q105))</f>
      </c>
      <c r="R110" s="483">
        <f>IF(Kemi!R105="","",IF(Kemi!R105=0,"",Kemi!R105))</f>
      </c>
      <c r="S110" s="483">
        <f>IF(Kemi!S105="","",IF(Kemi!S105=0,"",Kemi!S105))</f>
      </c>
      <c r="T110" s="484">
        <f>IF(Kemi!T105="","",IF(Kemi!T105=0,"",Kemi!T105))</f>
      </c>
      <c r="U110" s="213" t="str">
        <f>IF(Kemi!U105="","",IF(Kemi!U105=0,"",Kemi!U105))</f>
        <v> kg</v>
      </c>
      <c r="V110" s="194">
        <f>IF(Kemi!V105="","",Kemi!V105)</f>
        <v>205</v>
      </c>
      <c r="W110" s="213">
        <f>IF(Kemi!W105="","",IF(Kemi!W105=0,"",Kemi!W105))</f>
      </c>
      <c r="Z110" s="190"/>
    </row>
    <row r="111" spans="1:23" ht="20.25">
      <c r="A111" s="235" t="str">
        <f>IF(Kemi!A106="","",IF(Kemi!A106=0,"",Kemi!A106))</f>
        <v>Primus</v>
      </c>
      <c r="B111" s="483">
        <f>IF(Kemi!B106="","",IF(Kemi!B106=0,"",Kemi!B106))</f>
      </c>
      <c r="C111" s="483">
        <f>IF(Kemi!C106="","",IF(Kemi!C106=0,"",Kemi!C106))</f>
      </c>
      <c r="D111" s="483">
        <f>IF(Kemi!D106="","",IF(Kemi!D106=0,"",Kemi!D106))</f>
      </c>
      <c r="E111" s="483">
        <f>IF(Kemi!E106="","",IF(Kemi!E106=0,"",Kemi!E106))</f>
      </c>
      <c r="F111" s="483">
        <f>IF(Kemi!F106="","",IF(Kemi!F106=0,"",Kemi!F106))</f>
      </c>
      <c r="G111" s="483">
        <f>IF(Kemi!G106="","",IF(Kemi!G106=0,"",Kemi!G106))</f>
      </c>
      <c r="H111" s="483">
        <f>IF(Kemi!H106="","",IF(Kemi!H106=0,"",Kemi!H106))</f>
      </c>
      <c r="I111" s="483">
        <f>IF(Kemi!I106="","",IF(Kemi!I106=0,"",Kemi!I106))</f>
      </c>
      <c r="J111" s="483">
        <f>IF(Kemi!J106="","",IF(Kemi!J106=0,"",Kemi!J106))</f>
      </c>
      <c r="K111" s="483">
        <f>IF(Kemi!K106="","",IF(Kemi!K106=0,"",Kemi!K106))</f>
      </c>
      <c r="L111" s="483">
        <f>IF(Kemi!L106="","",IF(Kemi!L106=0,"",Kemi!L106))</f>
      </c>
      <c r="M111" s="483">
        <f>IF(Kemi!M106="","",IF(Kemi!M106=0,"",Kemi!M106))</f>
      </c>
      <c r="N111" s="483">
        <f>IF(Kemi!N106="","",IF(Kemi!N106=0,"",Kemi!N106))</f>
      </c>
      <c r="O111" s="483">
        <f>IF(Kemi!O106="","",IF(Kemi!O106=0,"",Kemi!O106))</f>
      </c>
      <c r="P111" s="483">
        <f>IF(Kemi!P106="","",IF(Kemi!P106=0,"",Kemi!P106))</f>
      </c>
      <c r="Q111" s="483">
        <f>IF(Kemi!Q106="","",IF(Kemi!Q106=0,"",Kemi!Q106))</f>
      </c>
      <c r="R111" s="483">
        <f>IF(Kemi!R106="","",IF(Kemi!R106=0,"",Kemi!R106))</f>
      </c>
      <c r="S111" s="483">
        <f>IF(Kemi!S106="","",IF(Kemi!S106=0,"",Kemi!S106))</f>
      </c>
      <c r="T111" s="484">
        <f>IF(Kemi!T106="","",IF(Kemi!T106=0,"",Kemi!T106))</f>
      </c>
      <c r="U111" s="213" t="str">
        <f>IF(Kemi!U106="","",IF(Kemi!U106=0,"",Kemi!U106))</f>
        <v> ml</v>
      </c>
      <c r="V111" s="194">
        <f>IF(Kemi!V106="","",Kemi!V106)</f>
        <v>2080</v>
      </c>
      <c r="W111" s="213">
        <f>IF(Kemi!W106="","",IF(Kemi!W106=0,"",Kemi!W106))</f>
      </c>
    </row>
    <row r="112" spans="1:23" ht="20.25">
      <c r="A112" s="235" t="str">
        <f>IF(Kemi!A107="","",IF(Kemi!A107=0,"",Kemi!A107))</f>
        <v>Fusi lade Max</v>
      </c>
      <c r="B112" s="483">
        <f>IF(Kemi!B107="","",IF(Kemi!B107=0,"",Kemi!B107))</f>
      </c>
      <c r="C112" s="483">
        <f>IF(Kemi!C107="","",IF(Kemi!C107=0,"",Kemi!C107))</f>
      </c>
      <c r="D112" s="483">
        <f>IF(Kemi!D107="","",IF(Kemi!D107=0,"",Kemi!D107))</f>
      </c>
      <c r="E112" s="483">
        <f>IF(Kemi!E107="","",IF(Kemi!E107=0,"",Kemi!E107))</f>
      </c>
      <c r="F112" s="483">
        <f>IF(Kemi!F107="","",IF(Kemi!F107=0,"",Kemi!F107))</f>
      </c>
      <c r="G112" s="483">
        <f>IF(Kemi!G107="","",IF(Kemi!G107=0,"",Kemi!G107))</f>
      </c>
      <c r="H112" s="483">
        <f>IF(Kemi!H107="","",IF(Kemi!H107=0,"",Kemi!H107))</f>
      </c>
      <c r="I112" s="483">
        <f>IF(Kemi!I107="","",IF(Kemi!I107=0,"",Kemi!I107))</f>
      </c>
      <c r="J112" s="483">
        <f>IF(Kemi!J107="","",IF(Kemi!J107=0,"",Kemi!J107))</f>
      </c>
      <c r="K112" s="483">
        <f>IF(Kemi!K107="","",IF(Kemi!K107=0,"",Kemi!K107))</f>
      </c>
      <c r="L112" s="483">
        <f>IF(Kemi!L107="","",IF(Kemi!L107=0,"",Kemi!L107))</f>
      </c>
      <c r="M112" s="483">
        <f>IF(Kemi!M107="","",IF(Kemi!M107=0,"",Kemi!M107))</f>
      </c>
      <c r="N112" s="483">
        <f>IF(Kemi!N107="","",IF(Kemi!N107=0,"",Kemi!N107))</f>
      </c>
      <c r="O112" s="483">
        <f>IF(Kemi!O107="","",IF(Kemi!O107=0,"",Kemi!O107))</f>
      </c>
      <c r="P112" s="483">
        <f>IF(Kemi!P107="","",IF(Kemi!P107=0,"",Kemi!P107))</f>
      </c>
      <c r="Q112" s="483">
        <f>IF(Kemi!Q107="","",IF(Kemi!Q107=0,"",Kemi!Q107))</f>
      </c>
      <c r="R112" s="483">
        <f>IF(Kemi!R107="","",IF(Kemi!R107=0,"",Kemi!R107))</f>
      </c>
      <c r="S112" s="483">
        <f>IF(Kemi!S107="","",IF(Kemi!S107=0,"",Kemi!S107))</f>
      </c>
      <c r="T112" s="484">
        <f>IF(Kemi!T107="","",IF(Kemi!T107=0,"",Kemi!T107))</f>
      </c>
      <c r="U112" s="213" t="str">
        <f>IF(Kemi!U107="","",IF(Kemi!U107=0,"",Kemi!U107))</f>
        <v> l</v>
      </c>
      <c r="V112" s="194">
        <f>IF(Kemi!V107="","",Kemi!V107)</f>
        <v>267</v>
      </c>
      <c r="W112" s="213">
        <f>IF(Kemi!W107="","",IF(Kemi!W107=0,"",Kemi!W107))</f>
      </c>
    </row>
    <row r="113" spans="1:23" ht="20.25">
      <c r="A113" s="235" t="str">
        <f>IF(Kemi!A108="","",IF(Kemi!A108=0,"",Kemi!A108))</f>
        <v>Logo</v>
      </c>
      <c r="B113" s="483">
        <f>IF(Kemi!B108="","",IF(Kemi!B108=0,"",Kemi!B108))</f>
      </c>
      <c r="C113" s="483">
        <f>IF(Kemi!C108="","",IF(Kemi!C108=0,"",Kemi!C108))</f>
      </c>
      <c r="D113" s="483">
        <f>IF(Kemi!D108="","",IF(Kemi!D108=0,"",Kemi!D108))</f>
      </c>
      <c r="E113" s="483">
        <f>IF(Kemi!E108="","",IF(Kemi!E108=0,"",Kemi!E108))</f>
      </c>
      <c r="F113" s="483">
        <f>IF(Kemi!F108="","",IF(Kemi!F108=0,"",Kemi!F108))</f>
      </c>
      <c r="G113" s="483">
        <f>IF(Kemi!G108="","",IF(Kemi!G108=0,"",Kemi!G108))</f>
      </c>
      <c r="H113" s="483">
        <f>IF(Kemi!H108="","",IF(Kemi!H108=0,"",Kemi!H108))</f>
      </c>
      <c r="I113" s="483">
        <f>IF(Kemi!I108="","",IF(Kemi!I108=0,"",Kemi!I108))</f>
      </c>
      <c r="J113" s="483">
        <f>IF(Kemi!J108="","",IF(Kemi!J108=0,"",Kemi!J108))</f>
      </c>
      <c r="K113" s="483">
        <f>IF(Kemi!K108="","",IF(Kemi!K108=0,"",Kemi!K108))</f>
      </c>
      <c r="L113" s="483">
        <f>IF(Kemi!L108="","",IF(Kemi!L108=0,"",Kemi!L108))</f>
      </c>
      <c r="M113" s="483">
        <f>IF(Kemi!M108="","",IF(Kemi!M108=0,"",Kemi!M108))</f>
      </c>
      <c r="N113" s="483">
        <f>IF(Kemi!N108="","",IF(Kemi!N108=0,"",Kemi!N108))</f>
      </c>
      <c r="O113" s="483">
        <f>IF(Kemi!O108="","",IF(Kemi!O108=0,"",Kemi!O108))</f>
      </c>
      <c r="P113" s="483">
        <f>IF(Kemi!P108="","",IF(Kemi!P108=0,"",Kemi!P108))</f>
      </c>
      <c r="Q113" s="483">
        <f>IF(Kemi!Q108="","",IF(Kemi!Q108=0,"",Kemi!Q108))</f>
      </c>
      <c r="R113" s="483">
        <f>IF(Kemi!R108="","",IF(Kemi!R108=0,"",Kemi!R108))</f>
      </c>
      <c r="S113" s="483">
        <f>IF(Kemi!S108="","",IF(Kemi!S108=0,"",Kemi!S108))</f>
      </c>
      <c r="T113" s="484">
        <f>IF(Kemi!T108="","",IF(Kemi!T108=0,"",Kemi!T108))</f>
      </c>
      <c r="U113" s="213" t="str">
        <f>IF(Kemi!U108="","",IF(Kemi!U108=0,"",Kemi!U108))</f>
        <v> g</v>
      </c>
      <c r="V113" s="194">
        <f>IF(Kemi!V108="","",Kemi!V108)</f>
        <v>3.84</v>
      </c>
      <c r="W113" s="213">
        <f>IF(Kemi!W108="","",IF(Kemi!W108=0,"",Kemi!W108))</f>
      </c>
    </row>
    <row r="114" spans="1:23" ht="20.25">
      <c r="A114" s="235" t="str">
        <f>IF(Kemi!A109="","",IF(Kemi!A109=0,"",Kemi!A109))</f>
        <v>Round up Bio</v>
      </c>
      <c r="B114" s="483">
        <f>IF(Kemi!B109="","",IF(Kemi!B109=0,"",Kemi!B109))</f>
      </c>
      <c r="C114" s="483">
        <f>IF(Kemi!C109="","",IF(Kemi!C109=0,"",Kemi!C109))</f>
      </c>
      <c r="D114" s="483">
        <f>IF(Kemi!D109="","",IF(Kemi!D109=0,"",Kemi!D109))</f>
      </c>
      <c r="E114" s="483">
        <f>IF(Kemi!E109="","",IF(Kemi!E109=0,"",Kemi!E109))</f>
      </c>
      <c r="F114" s="483">
        <f>IF(Kemi!F109="","",IF(Kemi!F109=0,"",Kemi!F109))</f>
      </c>
      <c r="G114" s="483">
        <f>IF(Kemi!G109="","",IF(Kemi!G109=0,"",Kemi!G109))</f>
      </c>
      <c r="H114" s="483">
        <f>IF(Kemi!H109="","",IF(Kemi!H109=0,"",Kemi!H109))</f>
      </c>
      <c r="I114" s="483">
        <f>IF(Kemi!I109="","",IF(Kemi!I109=0,"",Kemi!I109))</f>
      </c>
      <c r="J114" s="483">
        <f>IF(Kemi!J109="","",IF(Kemi!J109=0,"",Kemi!J109))</f>
      </c>
      <c r="K114" s="483">
        <f>IF(Kemi!K109="","",IF(Kemi!K109=0,"",Kemi!K109))</f>
      </c>
      <c r="L114" s="483">
        <f>IF(Kemi!L109="","",IF(Kemi!L109=0,"",Kemi!L109))</f>
      </c>
      <c r="M114" s="483">
        <f>IF(Kemi!M109="","",IF(Kemi!M109=0,"",Kemi!M109))</f>
      </c>
      <c r="N114" s="483">
        <f>IF(Kemi!N109="","",IF(Kemi!N109=0,"",Kemi!N109))</f>
      </c>
      <c r="O114" s="483">
        <f>IF(Kemi!O109="","",IF(Kemi!O109=0,"",Kemi!O109))</f>
      </c>
      <c r="P114" s="483">
        <f>IF(Kemi!P109="","",IF(Kemi!P109=0,"",Kemi!P109))</f>
      </c>
      <c r="Q114" s="483">
        <f>IF(Kemi!Q109="","",IF(Kemi!Q109=0,"",Kemi!Q109))</f>
      </c>
      <c r="R114" s="483">
        <f>IF(Kemi!R109="","",IF(Kemi!R109=0,"",Kemi!R109))</f>
      </c>
      <c r="S114" s="483">
        <f>IF(Kemi!S109="","",IF(Kemi!S109=0,"",Kemi!S109))</f>
      </c>
      <c r="T114" s="484">
        <f>IF(Kemi!T109="","",IF(Kemi!T109=0,"",Kemi!T109))</f>
      </c>
      <c r="U114" s="213" t="str">
        <f>IF(Kemi!U109="","",IF(Kemi!U109=0,"",Kemi!U109))</f>
        <v> l</v>
      </c>
      <c r="V114" s="194">
        <f>IF(Kemi!V109="","",Kemi!V109)</f>
        <v>29</v>
      </c>
      <c r="W114" s="213">
        <f>IF(Kemi!W109="","",IF(Kemi!W109=0,"",Kemi!W109))</f>
      </c>
    </row>
    <row r="115" spans="1:23" ht="20.25">
      <c r="A115" s="235" t="str">
        <f>IF(Kemi!A110="","",IF(Kemi!A110=0,"",Kemi!A110))</f>
        <v>Meta xon</v>
      </c>
      <c r="B115" s="483">
        <f>IF(Kemi!B110="","",IF(Kemi!B110=0,"",Kemi!B110))</f>
      </c>
      <c r="C115" s="483">
        <f>IF(Kemi!C110="","",IF(Kemi!C110=0,"",Kemi!C110))</f>
      </c>
      <c r="D115" s="483">
        <f>IF(Kemi!D110="","",IF(Kemi!D110=0,"",Kemi!D110))</f>
      </c>
      <c r="E115" s="483">
        <f>IF(Kemi!E110="","",IF(Kemi!E110=0,"",Kemi!E110))</f>
      </c>
      <c r="F115" s="483">
        <f>IF(Kemi!F110="","",IF(Kemi!F110=0,"",Kemi!F110))</f>
      </c>
      <c r="G115" s="483">
        <f>IF(Kemi!G110="","",IF(Kemi!G110=0,"",Kemi!G110))</f>
      </c>
      <c r="H115" s="483">
        <f>IF(Kemi!H110="","",IF(Kemi!H110=0,"",Kemi!H110))</f>
      </c>
      <c r="I115" s="483">
        <f>IF(Kemi!I110="","",IF(Kemi!I110=0,"",Kemi!I110))</f>
      </c>
      <c r="J115" s="483">
        <f>IF(Kemi!J110="","",IF(Kemi!J110=0,"",Kemi!J110))</f>
      </c>
      <c r="K115" s="483">
        <f>IF(Kemi!K110="","",IF(Kemi!K110=0,"",Kemi!K110))</f>
      </c>
      <c r="L115" s="483">
        <f>IF(Kemi!L110="","",IF(Kemi!L110=0,"",Kemi!L110))</f>
      </c>
      <c r="M115" s="483">
        <f>IF(Kemi!M110="","",IF(Kemi!M110=0,"",Kemi!M110))</f>
      </c>
      <c r="N115" s="483">
        <f>IF(Kemi!N110="","",IF(Kemi!N110=0,"",Kemi!N110))</f>
      </c>
      <c r="O115" s="483">
        <f>IF(Kemi!O110="","",IF(Kemi!O110=0,"",Kemi!O110))</f>
      </c>
      <c r="P115" s="483">
        <f>IF(Kemi!P110="","",IF(Kemi!P110=0,"",Kemi!P110))</f>
      </c>
      <c r="Q115" s="483">
        <f>IF(Kemi!Q110="","",IF(Kemi!Q110=0,"",Kemi!Q110))</f>
      </c>
      <c r="R115" s="483">
        <f>IF(Kemi!R110="","",IF(Kemi!R110=0,"",Kemi!R110))</f>
      </c>
      <c r="S115" s="483">
        <f>IF(Kemi!S110="","",IF(Kemi!S110=0,"",Kemi!S110))</f>
      </c>
      <c r="T115" s="484">
        <f>IF(Kemi!T110="","",IF(Kemi!T110=0,"",Kemi!T110))</f>
      </c>
      <c r="U115" s="213" t="str">
        <f>IF(Kemi!U110="","",IF(Kemi!U110=0,"",Kemi!U110))</f>
        <v> l</v>
      </c>
      <c r="V115" s="194">
        <f>IF(Kemi!V110="","",Kemi!V110)</f>
        <v>44</v>
      </c>
      <c r="W115" s="213">
        <f>IF(Kemi!W110="","",IF(Kemi!W110=0,"",Kemi!W110))</f>
      </c>
    </row>
    <row r="116" spans="1:23" ht="20.25">
      <c r="A116" s="235" t="str">
        <f>IF(Kemi!A111="","",IF(Kemi!A111=0,"",Kemi!A111))</f>
        <v>Kerb 500 SC</v>
      </c>
      <c r="B116" s="483">
        <f>IF(Kemi!B111="","",IF(Kemi!B111=0,"",Kemi!B111))</f>
      </c>
      <c r="C116" s="483">
        <f>IF(Kemi!C111="","",IF(Kemi!C111=0,"",Kemi!C111))</f>
      </c>
      <c r="D116" s="483">
        <f>IF(Kemi!D111="","",IF(Kemi!D111=0,"",Kemi!D111))</f>
      </c>
      <c r="E116" s="483">
        <f>IF(Kemi!E111="","",IF(Kemi!E111=0,"",Kemi!E111))</f>
      </c>
      <c r="F116" s="483">
        <f>IF(Kemi!F111="","",IF(Kemi!F111=0,"",Kemi!F111))</f>
      </c>
      <c r="G116" s="483">
        <f>IF(Kemi!G111="","",IF(Kemi!G111=0,"",Kemi!G111))</f>
      </c>
      <c r="H116" s="483">
        <f>IF(Kemi!H111="","",IF(Kemi!H111=0,"",Kemi!H111))</f>
      </c>
      <c r="I116" s="483">
        <f>IF(Kemi!I111="","",IF(Kemi!I111=0,"",Kemi!I111))</f>
      </c>
      <c r="J116" s="483">
        <f>IF(Kemi!J111="","",IF(Kemi!J111=0,"",Kemi!J111))</f>
      </c>
      <c r="K116" s="483">
        <f>IF(Kemi!K111="","",IF(Kemi!K111=0,"",Kemi!K111))</f>
      </c>
      <c r="L116" s="483">
        <f>IF(Kemi!L111="","",IF(Kemi!L111=0,"",Kemi!L111))</f>
      </c>
      <c r="M116" s="483">
        <f>IF(Kemi!M111="","",IF(Kemi!M111=0,"",Kemi!M111))</f>
      </c>
      <c r="N116" s="483">
        <f>IF(Kemi!N111="","",IF(Kemi!N111=0,"",Kemi!N111))</f>
      </c>
      <c r="O116" s="483">
        <f>IF(Kemi!O111="","",IF(Kemi!O111=0,"",Kemi!O111))</f>
      </c>
      <c r="P116" s="483">
        <f>IF(Kemi!P111="","",IF(Kemi!P111=0,"",Kemi!P111))</f>
      </c>
      <c r="Q116" s="483">
        <f>IF(Kemi!Q111="","",IF(Kemi!Q111=0,"",Kemi!Q111))</f>
      </c>
      <c r="R116" s="483">
        <f>IF(Kemi!R111="","",IF(Kemi!R111=0,"",Kemi!R111))</f>
      </c>
      <c r="S116" s="483">
        <f>IF(Kemi!S111="","",IF(Kemi!S111=0,"",Kemi!S111))</f>
      </c>
      <c r="T116" s="484">
        <f>IF(Kemi!T111="","",IF(Kemi!T111=0,"",Kemi!T111))</f>
      </c>
      <c r="U116" s="213" t="str">
        <f>IF(Kemi!U111="","",IF(Kemi!U111=0,"",Kemi!U111))</f>
        <v> l</v>
      </c>
      <c r="V116" s="194">
        <f>IF(Kemi!V111="","",Kemi!V111)</f>
        <v>453</v>
      </c>
      <c r="W116" s="213">
        <f>IF(Kemi!W111="","",IF(Kemi!W111=0,"",Kemi!W111))</f>
      </c>
    </row>
    <row r="117" spans="1:23" ht="20.25">
      <c r="A117" s="235" t="str">
        <f>IF(Kemi!A112="","",IF(Kemi!A112=0,"",Kemi!A112))</f>
        <v>Boxer EC</v>
      </c>
      <c r="B117" s="483">
        <f>IF(Kemi!B112="","",IF(Kemi!B112=0,"",Kemi!B112))</f>
      </c>
      <c r="C117" s="483">
        <f>IF(Kemi!C112="","",IF(Kemi!C112=0,"",Kemi!C112))</f>
      </c>
      <c r="D117" s="483">
        <f>IF(Kemi!D112="","",IF(Kemi!D112=0,"",Kemi!D112))</f>
      </c>
      <c r="E117" s="483">
        <f>IF(Kemi!E112="","",IF(Kemi!E112=0,"",Kemi!E112))</f>
      </c>
      <c r="F117" s="483">
        <f>IF(Kemi!F112="","",IF(Kemi!F112=0,"",Kemi!F112))</f>
      </c>
      <c r="G117" s="483">
        <f>IF(Kemi!G112="","",IF(Kemi!G112=0,"",Kemi!G112))</f>
      </c>
      <c r="H117" s="483">
        <f>IF(Kemi!H112="","",IF(Kemi!H112=0,"",Kemi!H112))</f>
      </c>
      <c r="I117" s="483">
        <f>IF(Kemi!I112="","",IF(Kemi!I112=0,"",Kemi!I112))</f>
      </c>
      <c r="J117" s="483">
        <f>IF(Kemi!J112="","",IF(Kemi!J112=0,"",Kemi!J112))</f>
      </c>
      <c r="K117" s="483">
        <f>IF(Kemi!K112="","",IF(Kemi!K112=0,"",Kemi!K112))</f>
      </c>
      <c r="L117" s="483">
        <f>IF(Kemi!L112="","",IF(Kemi!L112=0,"",Kemi!L112))</f>
      </c>
      <c r="M117" s="483">
        <f>IF(Kemi!M112="","",IF(Kemi!M112=0,"",Kemi!M112))</f>
      </c>
      <c r="N117" s="483">
        <f>IF(Kemi!N112="","",IF(Kemi!N112=0,"",Kemi!N112))</f>
      </c>
      <c r="O117" s="483">
        <f>IF(Kemi!O112="","",IF(Kemi!O112=0,"",Kemi!O112))</f>
      </c>
      <c r="P117" s="483">
        <f>IF(Kemi!P112="","",IF(Kemi!P112=0,"",Kemi!P112))</f>
      </c>
      <c r="Q117" s="483">
        <f>IF(Kemi!Q112="","",IF(Kemi!Q112=0,"",Kemi!Q112))</f>
      </c>
      <c r="R117" s="483">
        <f>IF(Kemi!R112="","",IF(Kemi!R112=0,"",Kemi!R112))</f>
      </c>
      <c r="S117" s="483">
        <f>IF(Kemi!S112="","",IF(Kemi!S112=0,"",Kemi!S112))</f>
      </c>
      <c r="T117" s="484">
        <f>IF(Kemi!T112="","",IF(Kemi!T112=0,"",Kemi!T112))</f>
      </c>
      <c r="U117" s="213" t="str">
        <f>IF(Kemi!U112="","",IF(Kemi!U112=0,"",Kemi!U112))</f>
        <v> l</v>
      </c>
      <c r="V117" s="194">
        <f>IF(Kemi!V112="","",Kemi!V112)</f>
        <v>103</v>
      </c>
      <c r="W117" s="213">
        <f>IF(Kemi!W112="","",IF(Kemi!W112=0,"",Kemi!W112))</f>
      </c>
    </row>
    <row r="118" spans="1:23" ht="20.25">
      <c r="A118" s="235" t="str">
        <f>IF(Kemi!A113="","",IF(Kemi!A113=0,"",Kemi!A113))</f>
        <v>Titus WSP</v>
      </c>
      <c r="B118" s="483">
        <f>IF(Kemi!B113="","",IF(Kemi!B113=0,"",Kemi!B113))</f>
      </c>
      <c r="C118" s="483">
        <f>IF(Kemi!C113="","",IF(Kemi!C113=0,"",Kemi!C113))</f>
      </c>
      <c r="D118" s="483">
        <f>IF(Kemi!D113="","",IF(Kemi!D113=0,"",Kemi!D113))</f>
      </c>
      <c r="E118" s="483">
        <f>IF(Kemi!E113="","",IF(Kemi!E113=0,"",Kemi!E113))</f>
      </c>
      <c r="F118" s="483">
        <f>IF(Kemi!F113="","",IF(Kemi!F113=0,"",Kemi!F113))</f>
      </c>
      <c r="G118" s="483">
        <f>IF(Kemi!G113="","",IF(Kemi!G113=0,"",Kemi!G113))</f>
      </c>
      <c r="H118" s="483">
        <f>IF(Kemi!H113="","",IF(Kemi!H113=0,"",Kemi!H113))</f>
      </c>
      <c r="I118" s="483">
        <f>IF(Kemi!I113="","",IF(Kemi!I113=0,"",Kemi!I113))</f>
      </c>
      <c r="J118" s="483">
        <f>IF(Kemi!J113="","",IF(Kemi!J113=0,"",Kemi!J113))</f>
      </c>
      <c r="K118" s="483">
        <f>IF(Kemi!K113="","",IF(Kemi!K113=0,"",Kemi!K113))</f>
      </c>
      <c r="L118" s="483">
        <f>IF(Kemi!L113="","",IF(Kemi!L113=0,"",Kemi!L113))</f>
      </c>
      <c r="M118" s="483">
        <f>IF(Kemi!M113="","",IF(Kemi!M113=0,"",Kemi!M113))</f>
      </c>
      <c r="N118" s="483">
        <f>IF(Kemi!N113="","",IF(Kemi!N113=0,"",Kemi!N113))</f>
      </c>
      <c r="O118" s="483">
        <f>IF(Kemi!O113="","",IF(Kemi!O113=0,"",Kemi!O113))</f>
      </c>
      <c r="P118" s="483">
        <f>IF(Kemi!P113="","",IF(Kemi!P113=0,"",Kemi!P113))</f>
      </c>
      <c r="Q118" s="483">
        <f>IF(Kemi!Q113="","",IF(Kemi!Q113=0,"",Kemi!Q113))</f>
      </c>
      <c r="R118" s="483">
        <f>IF(Kemi!R113="","",IF(Kemi!R113=0,"",Kemi!R113))</f>
      </c>
      <c r="S118" s="483">
        <f>IF(Kemi!S113="","",IF(Kemi!S113=0,"",Kemi!S113))</f>
      </c>
      <c r="T118" s="484">
        <f>IF(Kemi!T113="","",IF(Kemi!T113=0,"",Kemi!T113))</f>
      </c>
      <c r="U118" s="213" t="str">
        <f>IF(Kemi!U113="","",IF(Kemi!U113=0,"",Kemi!U113))</f>
        <v> g</v>
      </c>
      <c r="V118" s="194">
        <f>IF(Kemi!V113="","",Kemi!V113)</f>
        <v>9</v>
      </c>
      <c r="W118" s="213">
        <f>IF(Kemi!W113="","",IF(Kemi!W113=0,"",Kemi!W113))</f>
      </c>
    </row>
    <row r="119" spans="1:23" ht="20.25">
      <c r="A119" s="235" t="str">
        <f>IF(Kemi!A114="","",IF(Kemi!A114=0,"",Kemi!A114))</f>
        <v>INSEKTICIDER:</v>
      </c>
      <c r="B119" s="483">
        <f>IF(Kemi!B114="","",IF(Kemi!B114=0,"",Kemi!B114))</f>
      </c>
      <c r="C119" s="483">
        <f>IF(Kemi!C114="","",IF(Kemi!C114=0,"",Kemi!C114))</f>
      </c>
      <c r="D119" s="483">
        <f>IF(Kemi!D114="","",IF(Kemi!D114=0,"",Kemi!D114))</f>
      </c>
      <c r="E119" s="483">
        <f>IF(Kemi!E114="","",IF(Kemi!E114=0,"",Kemi!E114))</f>
      </c>
      <c r="F119" s="483">
        <f>IF(Kemi!F114="","",IF(Kemi!F114=0,"",Kemi!F114))</f>
      </c>
      <c r="G119" s="483">
        <f>IF(Kemi!G114="","",IF(Kemi!G114=0,"",Kemi!G114))</f>
      </c>
      <c r="H119" s="483">
        <f>IF(Kemi!H114="","",IF(Kemi!H114=0,"",Kemi!H114))</f>
      </c>
      <c r="I119" s="483">
        <f>IF(Kemi!I114="","",IF(Kemi!I114=0,"",Kemi!I114))</f>
      </c>
      <c r="J119" s="483">
        <f>IF(Kemi!J114="","",IF(Kemi!J114=0,"",Kemi!J114))</f>
      </c>
      <c r="K119" s="483">
        <f>IF(Kemi!K114="","",IF(Kemi!K114=0,"",Kemi!K114))</f>
      </c>
      <c r="L119" s="483">
        <f>IF(Kemi!L114="","",IF(Kemi!L114=0,"",Kemi!L114))</f>
      </c>
      <c r="M119" s="483">
        <f>IF(Kemi!M114="","",IF(Kemi!M114=0,"",Kemi!M114))</f>
      </c>
      <c r="N119" s="483">
        <f>IF(Kemi!N114="","",IF(Kemi!N114=0,"",Kemi!N114))</f>
      </c>
      <c r="O119" s="483">
        <f>IF(Kemi!O114="","",IF(Kemi!O114=0,"",Kemi!O114))</f>
      </c>
      <c r="P119" s="483">
        <f>IF(Kemi!P114="","",IF(Kemi!P114=0,"",Kemi!P114))</f>
      </c>
      <c r="Q119" s="483">
        <f>IF(Kemi!Q114="","",IF(Kemi!Q114=0,"",Kemi!Q114))</f>
      </c>
      <c r="R119" s="483">
        <f>IF(Kemi!R114="","",IF(Kemi!R114=0,"",Kemi!R114))</f>
      </c>
      <c r="S119" s="483">
        <f>IF(Kemi!S114="","",IF(Kemi!S114=0,"",Kemi!S114))</f>
      </c>
      <c r="T119" s="484">
        <f>IF(Kemi!T114="","",IF(Kemi!T114=0,"",Kemi!T114))</f>
      </c>
      <c r="U119" s="213" t="str">
        <f>IF(Kemi!U114="","",IF(Kemi!U114=0,"",Kemi!U114))</f>
        <v> </v>
      </c>
      <c r="V119" s="194">
        <f>IF(Kemi!V114="","",Kemi!V114)</f>
      </c>
      <c r="W119" s="213">
        <f>IF(Kemi!W114="","",IF(Kemi!W114=0,"",Kemi!W114))</f>
      </c>
    </row>
    <row r="120" spans="1:23" ht="20.25">
      <c r="A120" s="235" t="str">
        <f>IF(Kemi!A115="","",IF(Kemi!A115=0,"",Kemi!A115))</f>
        <v>Fastac 50</v>
      </c>
      <c r="B120" s="483">
        <f>IF(Kemi!B115="","",IF(Kemi!B115=0,"",Kemi!B115))</f>
      </c>
      <c r="C120" s="483">
        <f>IF(Kemi!C115="","",IF(Kemi!C115=0,"",Kemi!C115))</f>
      </c>
      <c r="D120" s="483">
        <f>IF(Kemi!D115="","",IF(Kemi!D115=0,"",Kemi!D115))</f>
      </c>
      <c r="E120" s="483">
        <f>IF(Kemi!E115="","",IF(Kemi!E115=0,"",Kemi!E115))</f>
      </c>
      <c r="F120" s="483">
        <f>IF(Kemi!F115="","",IF(Kemi!F115=0,"",Kemi!F115))</f>
      </c>
      <c r="G120" s="483">
        <f>IF(Kemi!G115="","",IF(Kemi!G115=0,"",Kemi!G115))</f>
      </c>
      <c r="H120" s="483">
        <f>IF(Kemi!H115="","",IF(Kemi!H115=0,"",Kemi!H115))</f>
      </c>
      <c r="I120" s="483">
        <f>IF(Kemi!I115="","",IF(Kemi!I115=0,"",Kemi!I115))</f>
      </c>
      <c r="J120" s="483">
        <f>IF(Kemi!J115="","",IF(Kemi!J115=0,"",Kemi!J115))</f>
      </c>
      <c r="K120" s="483">
        <f>IF(Kemi!K115="","",IF(Kemi!K115=0,"",Kemi!K115))</f>
      </c>
      <c r="L120" s="483">
        <f>IF(Kemi!L115="","",IF(Kemi!L115=0,"",Kemi!L115))</f>
      </c>
      <c r="M120" s="483">
        <f>IF(Kemi!M115="","",IF(Kemi!M115=0,"",Kemi!M115))</f>
      </c>
      <c r="N120" s="483">
        <f>IF(Kemi!N115="","",IF(Kemi!N115=0,"",Kemi!N115))</f>
      </c>
      <c r="O120" s="483">
        <f>IF(Kemi!O115="","",IF(Kemi!O115=0,"",Kemi!O115))</f>
      </c>
      <c r="P120" s="483">
        <f>IF(Kemi!P115="","",IF(Kemi!P115=0,"",Kemi!P115))</f>
      </c>
      <c r="Q120" s="483">
        <f>IF(Kemi!Q115="","",IF(Kemi!Q115=0,"",Kemi!Q115))</f>
      </c>
      <c r="R120" s="483">
        <f>IF(Kemi!R115="","",IF(Kemi!R115=0,"",Kemi!R115))</f>
      </c>
      <c r="S120" s="483">
        <f>IF(Kemi!S115="","",IF(Kemi!S115=0,"",Kemi!S115))</f>
      </c>
      <c r="T120" s="484">
        <f>IF(Kemi!T115="","",IF(Kemi!T115=0,"",Kemi!T115))</f>
      </c>
      <c r="U120" s="213" t="str">
        <f>IF(Kemi!U115="","",IF(Kemi!U115=0,"",Kemi!U115))</f>
        <v> l</v>
      </c>
      <c r="V120" s="194">
        <f>IF(Kemi!V115="","",Kemi!V115)</f>
        <v>80</v>
      </c>
      <c r="W120" s="213">
        <f>IF(Kemi!W115="","",IF(Kemi!W115=0,"",Kemi!W115))</f>
      </c>
    </row>
    <row r="121" spans="1:23" ht="20.25">
      <c r="A121" s="235" t="str">
        <f>IF(Kemi!A116="","",IF(Kemi!A116=0,"",Kemi!A116))</f>
        <v>Dipel ES</v>
      </c>
      <c r="B121" s="483">
        <f>IF(Kemi!B116="","",IF(Kemi!B116=0,"",Kemi!B116))</f>
      </c>
      <c r="C121" s="483">
        <f>IF(Kemi!C116="","",IF(Kemi!C116=0,"",Kemi!C116))</f>
      </c>
      <c r="D121" s="483">
        <f>IF(Kemi!D116="","",IF(Kemi!D116=0,"",Kemi!D116))</f>
      </c>
      <c r="E121" s="483">
        <f>IF(Kemi!E116="","",IF(Kemi!E116=0,"",Kemi!E116))</f>
      </c>
      <c r="F121" s="483">
        <f>IF(Kemi!F116="","",IF(Kemi!F116=0,"",Kemi!F116))</f>
      </c>
      <c r="G121" s="483">
        <f>IF(Kemi!G116="","",IF(Kemi!G116=0,"",Kemi!G116))</f>
      </c>
      <c r="H121" s="483">
        <f>IF(Kemi!H116="","",IF(Kemi!H116=0,"",Kemi!H116))</f>
      </c>
      <c r="I121" s="483">
        <f>IF(Kemi!I116="","",IF(Kemi!I116=0,"",Kemi!I116))</f>
      </c>
      <c r="J121" s="483">
        <f>IF(Kemi!J116="","",IF(Kemi!J116=0,"",Kemi!J116))</f>
      </c>
      <c r="K121" s="483">
        <f>IF(Kemi!K116="","",IF(Kemi!K116=0,"",Kemi!K116))</f>
      </c>
      <c r="L121" s="483">
        <f>IF(Kemi!L116="","",IF(Kemi!L116=0,"",Kemi!L116))</f>
      </c>
      <c r="M121" s="483">
        <f>IF(Kemi!M116="","",IF(Kemi!M116=0,"",Kemi!M116))</f>
      </c>
      <c r="N121" s="483">
        <f>IF(Kemi!N116="","",IF(Kemi!N116=0,"",Kemi!N116))</f>
      </c>
      <c r="O121" s="483">
        <f>IF(Kemi!O116="","",IF(Kemi!O116=0,"",Kemi!O116))</f>
      </c>
      <c r="P121" s="483">
        <f>IF(Kemi!P116="","",IF(Kemi!P116=0,"",Kemi!P116))</f>
      </c>
      <c r="Q121" s="483">
        <f>IF(Kemi!Q116="","",IF(Kemi!Q116=0,"",Kemi!Q116))</f>
      </c>
      <c r="R121" s="483">
        <f>IF(Kemi!R116="","",IF(Kemi!R116=0,"",Kemi!R116))</f>
      </c>
      <c r="S121" s="483">
        <f>IF(Kemi!S116="","",IF(Kemi!S116=0,"",Kemi!S116))</f>
      </c>
      <c r="T121" s="484">
        <f>IF(Kemi!T116="","",IF(Kemi!T116=0,"",Kemi!T116))</f>
      </c>
      <c r="U121" s="213" t="str">
        <f>IF(Kemi!U116="","",IF(Kemi!U116=0,"",Kemi!U116))</f>
        <v> l</v>
      </c>
      <c r="V121" s="194">
        <f>IF(Kemi!V116="","",Kemi!V116)</f>
      </c>
      <c r="W121" s="213">
        <f>IF(Kemi!W116="","",IF(Kemi!W116=0,"",Kemi!W116))</f>
      </c>
    </row>
    <row r="122" spans="1:23" ht="20.25">
      <c r="A122" s="235" t="str">
        <f>IF(Kemi!A117="","",IF(Kemi!A117=0,"",Kemi!A117))</f>
        <v>Cyperb / Cyper methrin</v>
      </c>
      <c r="B122" s="483">
        <f>IF(Kemi!B117="","",IF(Kemi!B117=0,"",Kemi!B117))</f>
      </c>
      <c r="C122" s="483">
        <f>IF(Kemi!C117="","",IF(Kemi!C117=0,"",Kemi!C117))</f>
      </c>
      <c r="D122" s="483">
        <f>IF(Kemi!D117="","",IF(Kemi!D117=0,"",Kemi!D117))</f>
      </c>
      <c r="E122" s="483">
        <f>IF(Kemi!E117="","",IF(Kemi!E117=0,"",Kemi!E117))</f>
      </c>
      <c r="F122" s="483">
        <f>IF(Kemi!F117="","",IF(Kemi!F117=0,"",Kemi!F117))</f>
      </c>
      <c r="G122" s="483">
        <f>IF(Kemi!G117="","",IF(Kemi!G117=0,"",Kemi!G117))</f>
      </c>
      <c r="H122" s="483">
        <f>IF(Kemi!H117="","",IF(Kemi!H117=0,"",Kemi!H117))</f>
      </c>
      <c r="I122" s="483">
        <f>IF(Kemi!I117="","",IF(Kemi!I117=0,"",Kemi!I117))</f>
      </c>
      <c r="J122" s="483">
        <f>IF(Kemi!J117="","",IF(Kemi!J117=0,"",Kemi!J117))</f>
      </c>
      <c r="K122" s="483">
        <f>IF(Kemi!K117="","",IF(Kemi!K117=0,"",Kemi!K117))</f>
      </c>
      <c r="L122" s="483">
        <f>IF(Kemi!L117="","",IF(Kemi!L117=0,"",Kemi!L117))</f>
      </c>
      <c r="M122" s="483">
        <f>IF(Kemi!M117="","",IF(Kemi!M117=0,"",Kemi!M117))</f>
      </c>
      <c r="N122" s="483">
        <f>IF(Kemi!N117="","",IF(Kemi!N117=0,"",Kemi!N117))</f>
      </c>
      <c r="O122" s="483">
        <f>IF(Kemi!O117="","",IF(Kemi!O117=0,"",Kemi!O117))</f>
      </c>
      <c r="P122" s="483">
        <f>IF(Kemi!P117="","",IF(Kemi!P117=0,"",Kemi!P117))</f>
      </c>
      <c r="Q122" s="483">
        <f>IF(Kemi!Q117="","",IF(Kemi!Q117=0,"",Kemi!Q117))</f>
      </c>
      <c r="R122" s="483">
        <f>IF(Kemi!R117="","",IF(Kemi!R117=0,"",Kemi!R117))</f>
      </c>
      <c r="S122" s="483">
        <f>IF(Kemi!S117="","",IF(Kemi!S117=0,"",Kemi!S117))</f>
      </c>
      <c r="T122" s="484">
        <f>IF(Kemi!T117="","",IF(Kemi!T117=0,"",Kemi!T117))</f>
      </c>
      <c r="U122" s="213" t="str">
        <f>IF(Kemi!U117="","",IF(Kemi!U117=0,"",Kemi!U117))</f>
        <v> l</v>
      </c>
      <c r="V122" s="194">
        <f>IF(Kemi!V117="","",Kemi!V117)</f>
        <v>156</v>
      </c>
      <c r="W122" s="213">
        <f>IF(Kemi!W117="","",IF(Kemi!W117=0,"",Kemi!W117))</f>
      </c>
    </row>
    <row r="123" spans="1:23" ht="20.25">
      <c r="A123" s="235" t="str">
        <f>IF(Kemi!A118="","",IF(Kemi!A118=0,"",Kemi!A118))</f>
        <v>Sumi - Alpha EW</v>
      </c>
      <c r="B123" s="483">
        <f>IF(Kemi!B118="","",IF(Kemi!B118=0,"",Kemi!B118))</f>
      </c>
      <c r="C123" s="483">
        <f>IF(Kemi!C118="","",IF(Kemi!C118=0,"",Kemi!C118))</f>
      </c>
      <c r="D123" s="483">
        <f>IF(Kemi!D118="","",IF(Kemi!D118=0,"",Kemi!D118))</f>
      </c>
      <c r="E123" s="483">
        <f>IF(Kemi!E118="","",IF(Kemi!E118=0,"",Kemi!E118))</f>
      </c>
      <c r="F123" s="483">
        <f>IF(Kemi!F118="","",IF(Kemi!F118=0,"",Kemi!F118))</f>
      </c>
      <c r="G123" s="483">
        <f>IF(Kemi!G118="","",IF(Kemi!G118=0,"",Kemi!G118))</f>
      </c>
      <c r="H123" s="483">
        <f>IF(Kemi!H118="","",IF(Kemi!H118=0,"",Kemi!H118))</f>
      </c>
      <c r="I123" s="483">
        <f>IF(Kemi!I118="","",IF(Kemi!I118=0,"",Kemi!I118))</f>
      </c>
      <c r="J123" s="483">
        <f>IF(Kemi!J118="","",IF(Kemi!J118=0,"",Kemi!J118))</f>
      </c>
      <c r="K123" s="483">
        <f>IF(Kemi!K118="","",IF(Kemi!K118=0,"",Kemi!K118))</f>
      </c>
      <c r="L123" s="483">
        <f>IF(Kemi!L118="","",IF(Kemi!L118=0,"",Kemi!L118))</f>
      </c>
      <c r="M123" s="483">
        <f>IF(Kemi!M118="","",IF(Kemi!M118=0,"",Kemi!M118))</f>
      </c>
      <c r="N123" s="483">
        <f>IF(Kemi!N118="","",IF(Kemi!N118=0,"",Kemi!N118))</f>
      </c>
      <c r="O123" s="483">
        <f>IF(Kemi!O118="","",IF(Kemi!O118=0,"",Kemi!O118))</f>
      </c>
      <c r="P123" s="483">
        <f>IF(Kemi!P118="","",IF(Kemi!P118=0,"",Kemi!P118))</f>
      </c>
      <c r="Q123" s="483">
        <f>IF(Kemi!Q118="","",IF(Kemi!Q118=0,"",Kemi!Q118))</f>
      </c>
      <c r="R123" s="483">
        <f>IF(Kemi!R118="","",IF(Kemi!R118=0,"",Kemi!R118))</f>
      </c>
      <c r="S123" s="483">
        <f>IF(Kemi!S118="","",IF(Kemi!S118=0,"",Kemi!S118))</f>
      </c>
      <c r="T123" s="484">
        <f>IF(Kemi!T118="","",IF(Kemi!T118=0,"",Kemi!T118))</f>
      </c>
      <c r="U123" s="213" t="str">
        <f>IF(Kemi!U118="","",IF(Kemi!U118=0,"",Kemi!U118))</f>
        <v> l</v>
      </c>
      <c r="V123" s="194">
        <f>IF(Kemi!V118="","",Kemi!V118)</f>
      </c>
      <c r="W123" s="213">
        <f>IF(Kemi!W118="","",IF(Kemi!W118=0,"",Kemi!W118))</f>
      </c>
    </row>
    <row r="124" spans="1:23" ht="20.25">
      <c r="A124" s="235" t="str">
        <f>IF(Kemi!A119="","",IF(Kemi!A119=0,"",Kemi!A119))</f>
        <v>Karate 2,5 WG</v>
      </c>
      <c r="B124" s="483">
        <f>IF(Kemi!B119="","",IF(Kemi!B119=0,"",Kemi!B119))</f>
      </c>
      <c r="C124" s="483">
        <f>IF(Kemi!C119="","",IF(Kemi!C119=0,"",Kemi!C119))</f>
      </c>
      <c r="D124" s="483">
        <f>IF(Kemi!D119="","",IF(Kemi!D119=0,"",Kemi!D119))</f>
      </c>
      <c r="E124" s="483">
        <f>IF(Kemi!E119="","",IF(Kemi!E119=0,"",Kemi!E119))</f>
      </c>
      <c r="F124" s="483">
        <f>IF(Kemi!F119="","",IF(Kemi!F119=0,"",Kemi!F119))</f>
      </c>
      <c r="G124" s="483">
        <f>IF(Kemi!G119="","",IF(Kemi!G119=0,"",Kemi!G119))</f>
      </c>
      <c r="H124" s="483">
        <f>IF(Kemi!H119="","",IF(Kemi!H119=0,"",Kemi!H119))</f>
      </c>
      <c r="I124" s="483">
        <f>IF(Kemi!I119="","",IF(Kemi!I119=0,"",Kemi!I119))</f>
      </c>
      <c r="J124" s="483">
        <f>IF(Kemi!J119="","",IF(Kemi!J119=0,"",Kemi!J119))</f>
      </c>
      <c r="K124" s="483">
        <f>IF(Kemi!K119="","",IF(Kemi!K119=0,"",Kemi!K119))</f>
      </c>
      <c r="L124" s="483">
        <f>IF(Kemi!L119="","",IF(Kemi!L119=0,"",Kemi!L119))</f>
      </c>
      <c r="M124" s="483">
        <f>IF(Kemi!M119="","",IF(Kemi!M119=0,"",Kemi!M119))</f>
      </c>
      <c r="N124" s="483">
        <f>IF(Kemi!N119="","",IF(Kemi!N119=0,"",Kemi!N119))</f>
      </c>
      <c r="O124" s="483">
        <f>IF(Kemi!O119="","",IF(Kemi!O119=0,"",Kemi!O119))</f>
      </c>
      <c r="P124" s="483">
        <f>IF(Kemi!P119="","",IF(Kemi!P119=0,"",Kemi!P119))</f>
      </c>
      <c r="Q124" s="483">
        <f>IF(Kemi!Q119="","",IF(Kemi!Q119=0,"",Kemi!Q119))</f>
      </c>
      <c r="R124" s="483">
        <f>IF(Kemi!R119="","",IF(Kemi!R119=0,"",Kemi!R119))</f>
      </c>
      <c r="S124" s="483">
        <f>IF(Kemi!S119="","",IF(Kemi!S119=0,"",Kemi!S119))</f>
      </c>
      <c r="T124" s="484">
        <f>IF(Kemi!T119="","",IF(Kemi!T119=0,"",Kemi!T119))</f>
      </c>
      <c r="U124" s="213" t="str">
        <f>IF(Kemi!U119="","",IF(Kemi!U119=0,"",Kemi!U119))</f>
        <v> kg</v>
      </c>
      <c r="V124" s="194">
        <f>IF(Kemi!V119="","",Kemi!V119)</f>
        <v>231</v>
      </c>
      <c r="W124" s="213">
        <f>IF(Kemi!W119="","",IF(Kemi!W119=0,"",Kemi!W119))</f>
      </c>
    </row>
    <row r="125" spans="1:23" ht="20.25">
      <c r="A125" s="235" t="str">
        <f>IF(Kemi!A120="","",IF(Kemi!A120=0,"",Kemi!A120))</f>
        <v>DIVERSE:</v>
      </c>
      <c r="B125" s="483">
        <f>IF(Kemi!B120="","",IF(Kemi!B120=0,"",Kemi!B120))</f>
      </c>
      <c r="C125" s="483">
        <f>IF(Kemi!C120="","",IF(Kemi!C120=0,"",Kemi!C120))</f>
      </c>
      <c r="D125" s="483">
        <f>IF(Kemi!D120="","",IF(Kemi!D120=0,"",Kemi!D120))</f>
      </c>
      <c r="E125" s="483">
        <f>IF(Kemi!E120="","",IF(Kemi!E120=0,"",Kemi!E120))</f>
      </c>
      <c r="F125" s="483">
        <f>IF(Kemi!F120="","",IF(Kemi!F120=0,"",Kemi!F120))</f>
      </c>
      <c r="G125" s="483">
        <f>IF(Kemi!G120="","",IF(Kemi!G120=0,"",Kemi!G120))</f>
      </c>
      <c r="H125" s="483">
        <f>IF(Kemi!H120="","",IF(Kemi!H120=0,"",Kemi!H120))</f>
      </c>
      <c r="I125" s="483">
        <f>IF(Kemi!I120="","",IF(Kemi!I120=0,"",Kemi!I120))</f>
      </c>
      <c r="J125" s="483">
        <f>IF(Kemi!J120="","",IF(Kemi!J120=0,"",Kemi!J120))</f>
      </c>
      <c r="K125" s="483">
        <f>IF(Kemi!K120="","",IF(Kemi!K120=0,"",Kemi!K120))</f>
      </c>
      <c r="L125" s="483">
        <f>IF(Kemi!L120="","",IF(Kemi!L120=0,"",Kemi!L120))</f>
      </c>
      <c r="M125" s="483">
        <f>IF(Kemi!M120="","",IF(Kemi!M120=0,"",Kemi!M120))</f>
      </c>
      <c r="N125" s="483">
        <f>IF(Kemi!N120="","",IF(Kemi!N120=0,"",Kemi!N120))</f>
      </c>
      <c r="O125" s="483">
        <f>IF(Kemi!O120="","",IF(Kemi!O120=0,"",Kemi!O120))</f>
      </c>
      <c r="P125" s="483">
        <f>IF(Kemi!P120="","",IF(Kemi!P120=0,"",Kemi!P120))</f>
      </c>
      <c r="Q125" s="483">
        <f>IF(Kemi!Q120="","",IF(Kemi!Q120=0,"",Kemi!Q120))</f>
      </c>
      <c r="R125" s="483">
        <f>IF(Kemi!R120="","",IF(Kemi!R120=0,"",Kemi!R120))</f>
      </c>
      <c r="S125" s="483">
        <f>IF(Kemi!S120="","",IF(Kemi!S120=0,"",Kemi!S120))</f>
      </c>
      <c r="T125" s="484">
        <f>IF(Kemi!T120="","",IF(Kemi!T120=0,"",Kemi!T120))</f>
      </c>
      <c r="U125" s="213" t="str">
        <f>IF(Kemi!U120="","",IF(Kemi!U120=0,"",Kemi!U120))</f>
        <v> </v>
      </c>
      <c r="V125" s="194">
        <f>IF(Kemi!V120="","",Kemi!V120)</f>
      </c>
      <c r="W125" s="213">
        <f>IF(Kemi!W120="","",IF(Kemi!W120=0,"",Kemi!W120))</f>
      </c>
    </row>
    <row r="126" spans="1:23" ht="20.25">
      <c r="A126" s="235" t="str">
        <f>IF(Kemi!A121="","",IF(Kemi!A121=0,"",Kemi!A121))</f>
        <v>Kumu lus S</v>
      </c>
      <c r="B126" s="483">
        <f>IF(Kemi!B121="","",IF(Kemi!B121=0,"",Kemi!B121))</f>
      </c>
      <c r="C126" s="483">
        <f>IF(Kemi!C121="","",IF(Kemi!C121=0,"",Kemi!C121))</f>
      </c>
      <c r="D126" s="483">
        <f>IF(Kemi!D121="","",IF(Kemi!D121=0,"",Kemi!D121))</f>
      </c>
      <c r="E126" s="483">
        <f>IF(Kemi!E121="","",IF(Kemi!E121=0,"",Kemi!E121))</f>
      </c>
      <c r="F126" s="483">
        <f>IF(Kemi!F121="","",IF(Kemi!F121=0,"",Kemi!F121))</f>
      </c>
      <c r="G126" s="483">
        <f>IF(Kemi!G121="","",IF(Kemi!G121=0,"",Kemi!G121))</f>
      </c>
      <c r="H126" s="483">
        <f>IF(Kemi!H121="","",IF(Kemi!H121=0,"",Kemi!H121))</f>
      </c>
      <c r="I126" s="483">
        <f>IF(Kemi!I121="","",IF(Kemi!I121=0,"",Kemi!I121))</f>
      </c>
      <c r="J126" s="483">
        <f>IF(Kemi!J121="","",IF(Kemi!J121=0,"",Kemi!J121))</f>
      </c>
      <c r="K126" s="483">
        <f>IF(Kemi!K121="","",IF(Kemi!K121=0,"",Kemi!K121))</f>
      </c>
      <c r="L126" s="483">
        <f>IF(Kemi!L121="","",IF(Kemi!L121=0,"",Kemi!L121))</f>
      </c>
      <c r="M126" s="483">
        <f>IF(Kemi!M121="","",IF(Kemi!M121=0,"",Kemi!M121))</f>
      </c>
      <c r="N126" s="483">
        <f>IF(Kemi!N121="","",IF(Kemi!N121=0,"",Kemi!N121))</f>
      </c>
      <c r="O126" s="483">
        <f>IF(Kemi!O121="","",IF(Kemi!O121=0,"",Kemi!O121))</f>
      </c>
      <c r="P126" s="483">
        <f>IF(Kemi!P121="","",IF(Kemi!P121=0,"",Kemi!P121))</f>
      </c>
      <c r="Q126" s="483">
        <f>IF(Kemi!Q121="","",IF(Kemi!Q121=0,"",Kemi!Q121))</f>
      </c>
      <c r="R126" s="483">
        <f>IF(Kemi!R121="","",IF(Kemi!R121=0,"",Kemi!R121))</f>
      </c>
      <c r="S126" s="483">
        <f>IF(Kemi!S121="","",IF(Kemi!S121=0,"",Kemi!S121))</f>
      </c>
      <c r="T126" s="484">
        <f>IF(Kemi!T121="","",IF(Kemi!T121=0,"",Kemi!T121))</f>
      </c>
      <c r="U126" s="213" t="str">
        <f>IF(Kemi!U121="","",IF(Kemi!U121=0,"",Kemi!U121))</f>
        <v> kg</v>
      </c>
      <c r="V126" s="194">
        <f>IF(Kemi!V121="","",Kemi!V121)</f>
        <v>28</v>
      </c>
      <c r="W126" s="213">
        <f>IF(Kemi!W121="","",IF(Kemi!W121=0,"",Kemi!W121))</f>
      </c>
    </row>
    <row r="127" spans="1:23" ht="20.25">
      <c r="A127" s="235" t="str">
        <f>IF(Kemi!A122="","",IF(Kemi!A122=0,"",Kemi!A122))</f>
        <v>Rot stop WP</v>
      </c>
      <c r="B127" s="483">
        <f>IF(Kemi!B122="","",IF(Kemi!B122=0,"",Kemi!B122))</f>
      </c>
      <c r="C127" s="483">
        <f>IF(Kemi!C122="","",IF(Kemi!C122=0,"",Kemi!C122))</f>
      </c>
      <c r="D127" s="483">
        <f>IF(Kemi!D122="","",IF(Kemi!D122=0,"",Kemi!D122))</f>
      </c>
      <c r="E127" s="483">
        <f>IF(Kemi!E122="","",IF(Kemi!E122=0,"",Kemi!E122))</f>
      </c>
      <c r="F127" s="483">
        <f>IF(Kemi!F122="","",IF(Kemi!F122=0,"",Kemi!F122))</f>
      </c>
      <c r="G127" s="483">
        <f>IF(Kemi!G122="","",IF(Kemi!G122=0,"",Kemi!G122))</f>
      </c>
      <c r="H127" s="483">
        <f>IF(Kemi!H122="","",IF(Kemi!H122=0,"",Kemi!H122))</f>
      </c>
      <c r="I127" s="483">
        <f>IF(Kemi!I122="","",IF(Kemi!I122=0,"",Kemi!I122))</f>
      </c>
      <c r="J127" s="483">
        <f>IF(Kemi!J122="","",IF(Kemi!J122=0,"",Kemi!J122))</f>
      </c>
      <c r="K127" s="483">
        <f>IF(Kemi!K122="","",IF(Kemi!K122=0,"",Kemi!K122))</f>
      </c>
      <c r="L127" s="483">
        <f>IF(Kemi!L122="","",IF(Kemi!L122=0,"",Kemi!L122))</f>
      </c>
      <c r="M127" s="483">
        <f>IF(Kemi!M122="","",IF(Kemi!M122=0,"",Kemi!M122))</f>
      </c>
      <c r="N127" s="483">
        <f>IF(Kemi!N122="","",IF(Kemi!N122=0,"",Kemi!N122))</f>
      </c>
      <c r="O127" s="483">
        <f>IF(Kemi!O122="","",IF(Kemi!O122=0,"",Kemi!O122))</f>
      </c>
      <c r="P127" s="483">
        <f>IF(Kemi!P122="","",IF(Kemi!P122=0,"",Kemi!P122))</f>
      </c>
      <c r="Q127" s="483">
        <f>IF(Kemi!Q122="","",IF(Kemi!Q122=0,"",Kemi!Q122))</f>
      </c>
      <c r="R127" s="483">
        <f>IF(Kemi!R122="","",IF(Kemi!R122=0,"",Kemi!R122))</f>
      </c>
      <c r="S127" s="483">
        <f>IF(Kemi!S122="","",IF(Kemi!S122=0,"",Kemi!S122))</f>
      </c>
      <c r="T127" s="484">
        <f>IF(Kemi!T122="","",IF(Kemi!T122=0,"",Kemi!T122))</f>
      </c>
      <c r="U127" s="213" t="str">
        <f>IF(Kemi!U122="","",IF(Kemi!U122=0,"",Kemi!U122))</f>
        <v> l</v>
      </c>
      <c r="V127" s="194">
        <f>IF(Kemi!V122="","",Kemi!V122)</f>
        <v>161</v>
      </c>
      <c r="W127" s="213">
        <f>IF(Kemi!W122="","",IF(Kemi!W122=0,"",Kemi!W122))</f>
      </c>
    </row>
    <row r="128" spans="1:23" ht="20.25">
      <c r="A128" s="235" t="str">
        <f>IF(Kemi!A123="","",IF(Kemi!A123=0,"",Kemi!A123))</f>
        <v>Gyllebo plante beskyt telse</v>
      </c>
      <c r="B128" s="483">
        <f>IF(Kemi!B123="","",IF(Kemi!B123=0,"",Kemi!B123))</f>
      </c>
      <c r="C128" s="483">
        <f>IF(Kemi!C123="","",IF(Kemi!C123=0,"",Kemi!C123))</f>
      </c>
      <c r="D128" s="483">
        <f>IF(Kemi!D123="","",IF(Kemi!D123=0,"",Kemi!D123))</f>
      </c>
      <c r="E128" s="483">
        <f>IF(Kemi!E123="","",IF(Kemi!E123=0,"",Kemi!E123))</f>
      </c>
      <c r="F128" s="483">
        <f>IF(Kemi!F123="","",IF(Kemi!F123=0,"",Kemi!F123))</f>
      </c>
      <c r="G128" s="483">
        <f>IF(Kemi!G123="","",IF(Kemi!G123=0,"",Kemi!G123))</f>
      </c>
      <c r="H128" s="483">
        <f>IF(Kemi!H123="","",IF(Kemi!H123=0,"",Kemi!H123))</f>
      </c>
      <c r="I128" s="483">
        <f>IF(Kemi!I123="","",IF(Kemi!I123=0,"",Kemi!I123))</f>
      </c>
      <c r="J128" s="483">
        <f>IF(Kemi!J123="","",IF(Kemi!J123=0,"",Kemi!J123))</f>
      </c>
      <c r="K128" s="483">
        <f>IF(Kemi!K123="","",IF(Kemi!K123=0,"",Kemi!K123))</f>
      </c>
      <c r="L128" s="483">
        <f>IF(Kemi!L123="","",IF(Kemi!L123=0,"",Kemi!L123))</f>
      </c>
      <c r="M128" s="483">
        <f>IF(Kemi!M123="","",IF(Kemi!M123=0,"",Kemi!M123))</f>
      </c>
      <c r="N128" s="483">
        <f>IF(Kemi!N123="","",IF(Kemi!N123=0,"",Kemi!N123))</f>
      </c>
      <c r="O128" s="483">
        <f>IF(Kemi!O123="","",IF(Kemi!O123=0,"",Kemi!O123))</f>
      </c>
      <c r="P128" s="483">
        <f>IF(Kemi!P123="","",IF(Kemi!P123=0,"",Kemi!P123))</f>
      </c>
      <c r="Q128" s="483">
        <f>IF(Kemi!Q123="","",IF(Kemi!Q123=0,"",Kemi!Q123))</f>
      </c>
      <c r="R128" s="483">
        <f>IF(Kemi!R123="","",IF(Kemi!R123=0,"",Kemi!R123))</f>
      </c>
      <c r="S128" s="483">
        <f>IF(Kemi!S123="","",IF(Kemi!S123=0,"",Kemi!S123))</f>
      </c>
      <c r="T128" s="484">
        <f>IF(Kemi!T123="","",IF(Kemi!T123=0,"",Kemi!T123))</f>
      </c>
      <c r="U128" s="213" t="str">
        <f>IF(Kemi!U123="","",IF(Kemi!U123=0,"",Kemi!U123))</f>
        <v> kg</v>
      </c>
      <c r="V128" s="194">
        <f>IF(Kemi!V123="","",Kemi!V123)</f>
        <v>95</v>
      </c>
      <c r="W128" s="213">
        <f>IF(Kemi!W123="","",IF(Kemi!W123=0,"",Kemi!W123))</f>
      </c>
    </row>
    <row r="129" spans="1:23" ht="20.25">
      <c r="A129" s="235" t="str">
        <f>IF(Kemi!A124="","",IF(Kemi!A124=0,"",Kemi!A124))</f>
        <v>Lenta col</v>
      </c>
      <c r="B129" s="483">
        <f>IF(Kemi!B124="","",IF(Kemi!B124=0,"",Kemi!B124))</f>
      </c>
      <c r="C129" s="483">
        <f>IF(Kemi!C124="","",IF(Kemi!C124=0,"",Kemi!C124))</f>
      </c>
      <c r="D129" s="483">
        <f>IF(Kemi!D124="","",IF(Kemi!D124=0,"",Kemi!D124))</f>
      </c>
      <c r="E129" s="483">
        <f>IF(Kemi!E124="","",IF(Kemi!E124=0,"",Kemi!E124))</f>
      </c>
      <c r="F129" s="483">
        <f>IF(Kemi!F124="","",IF(Kemi!F124=0,"",Kemi!F124))</f>
      </c>
      <c r="G129" s="483">
        <f>IF(Kemi!G124="","",IF(Kemi!G124=0,"",Kemi!G124))</f>
      </c>
      <c r="H129" s="483">
        <f>IF(Kemi!H124="","",IF(Kemi!H124=0,"",Kemi!H124))</f>
      </c>
      <c r="I129" s="483">
        <f>IF(Kemi!I124="","",IF(Kemi!I124=0,"",Kemi!I124))</f>
      </c>
      <c r="J129" s="483">
        <f>IF(Kemi!J124="","",IF(Kemi!J124=0,"",Kemi!J124))</f>
      </c>
      <c r="K129" s="483">
        <f>IF(Kemi!K124="","",IF(Kemi!K124=0,"",Kemi!K124))</f>
      </c>
      <c r="L129" s="483">
        <f>IF(Kemi!L124="","",IF(Kemi!L124=0,"",Kemi!L124))</f>
      </c>
      <c r="M129" s="483">
        <f>IF(Kemi!M124="","",IF(Kemi!M124=0,"",Kemi!M124))</f>
      </c>
      <c r="N129" s="483">
        <f>IF(Kemi!N124="","",IF(Kemi!N124=0,"",Kemi!N124))</f>
      </c>
      <c r="O129" s="483">
        <f>IF(Kemi!O124="","",IF(Kemi!O124=0,"",Kemi!O124))</f>
      </c>
      <c r="P129" s="483">
        <f>IF(Kemi!P124="","",IF(Kemi!P124=0,"",Kemi!P124))</f>
      </c>
      <c r="Q129" s="483">
        <f>IF(Kemi!Q124="","",IF(Kemi!Q124=0,"",Kemi!Q124))</f>
      </c>
      <c r="R129" s="483">
        <f>IF(Kemi!R124="","",IF(Kemi!R124=0,"",Kemi!R124))</f>
      </c>
      <c r="S129" s="483">
        <f>IF(Kemi!S124="","",IF(Kemi!S124=0,"",Kemi!S124))</f>
      </c>
      <c r="T129" s="484">
        <f>IF(Kemi!T124="","",IF(Kemi!T124=0,"",Kemi!T124))</f>
      </c>
      <c r="U129" s="213" t="str">
        <f>IF(Kemi!U124="","",IF(Kemi!U124=0,"",Kemi!U124))</f>
        <v> kg</v>
      </c>
      <c r="V129" s="194">
        <f>IF(Kemi!V124="","",Kemi!V124)</f>
        <v>180</v>
      </c>
      <c r="W129" s="213">
        <f>IF(Kemi!W124="","",IF(Kemi!W124=0,"",Kemi!W124))</f>
      </c>
    </row>
    <row r="130" spans="1:23" ht="20.25">
      <c r="A130" s="235" t="str">
        <f>IF(Kemi!A125="","",IF(Kemi!A125=0,"",Kemi!A125))</f>
        <v>TOPSKUDSREG.:</v>
      </c>
      <c r="B130" s="483">
        <f>IF(Kemi!B125="","",IF(Kemi!B125=0,"",Kemi!B125))</f>
      </c>
      <c r="C130" s="483">
        <f>IF(Kemi!C125="","",IF(Kemi!C125=0,"",Kemi!C125))</f>
      </c>
      <c r="D130" s="483">
        <f>IF(Kemi!D125="","",IF(Kemi!D125=0,"",Kemi!D125))</f>
      </c>
      <c r="E130" s="483">
        <f>IF(Kemi!E125="","",IF(Kemi!E125=0,"",Kemi!E125))</f>
      </c>
      <c r="F130" s="483">
        <f>IF(Kemi!F125="","",IF(Kemi!F125=0,"",Kemi!F125))</f>
      </c>
      <c r="G130" s="483">
        <f>IF(Kemi!G125="","",IF(Kemi!G125=0,"",Kemi!G125))</f>
      </c>
      <c r="H130" s="483">
        <f>IF(Kemi!H125="","",IF(Kemi!H125=0,"",Kemi!H125))</f>
      </c>
      <c r="I130" s="483">
        <f>IF(Kemi!I125="","",IF(Kemi!I125=0,"",Kemi!I125))</f>
      </c>
      <c r="J130" s="483">
        <f>IF(Kemi!J125="","",IF(Kemi!J125=0,"",Kemi!J125))</f>
      </c>
      <c r="K130" s="483">
        <f>IF(Kemi!K125="","",IF(Kemi!K125=0,"",Kemi!K125))</f>
      </c>
      <c r="L130" s="483">
        <f>IF(Kemi!L125="","",IF(Kemi!L125=0,"",Kemi!L125))</f>
      </c>
      <c r="M130" s="483">
        <f>IF(Kemi!M125="","",IF(Kemi!M125=0,"",Kemi!M125))</f>
      </c>
      <c r="N130" s="483">
        <f>IF(Kemi!N125="","",IF(Kemi!N125=0,"",Kemi!N125))</f>
      </c>
      <c r="O130" s="483">
        <f>IF(Kemi!O125="","",IF(Kemi!O125=0,"",Kemi!O125))</f>
      </c>
      <c r="P130" s="483">
        <f>IF(Kemi!P125="","",IF(Kemi!P125=0,"",Kemi!P125))</f>
      </c>
      <c r="Q130" s="483">
        <f>IF(Kemi!Q125="","",IF(Kemi!Q125=0,"",Kemi!Q125))</f>
      </c>
      <c r="R130" s="483">
        <f>IF(Kemi!R125="","",IF(Kemi!R125=0,"",Kemi!R125))</f>
      </c>
      <c r="S130" s="483">
        <f>IF(Kemi!S125="","",IF(Kemi!S125=0,"",Kemi!S125))</f>
      </c>
      <c r="T130" s="484">
        <f>IF(Kemi!T125="","",IF(Kemi!T125=0,"",Kemi!T125))</f>
      </c>
      <c r="U130" s="213" t="str">
        <f>IF(Kemi!U125="","",IF(Kemi!U125=0,"",Kemi!U125))</f>
        <v> </v>
      </c>
      <c r="V130" s="194">
        <f>IF(Kemi!V125="","",Kemi!V125)</f>
        <v>160</v>
      </c>
      <c r="W130" s="213">
        <f>IF(Kemi!W125="","",IF(Kemi!W125=0,"",Kemi!W125))</f>
      </c>
    </row>
    <row r="131" spans="1:23" ht="20.25">
      <c r="A131" s="235" t="str">
        <f>IF(Kemi!A126="","",IF(Kemi!A126=0,"",Kemi!A126))</f>
        <v>Cero ne</v>
      </c>
      <c r="B131" s="483">
        <f>IF(Kemi!B126="","",IF(Kemi!B126=0,"",Kemi!B126))</f>
      </c>
      <c r="C131" s="483">
        <f>IF(Kemi!C126="","",IF(Kemi!C126=0,"",Kemi!C126))</f>
      </c>
      <c r="D131" s="483">
        <f>IF(Kemi!D126="","",IF(Kemi!D126=0,"",Kemi!D126))</f>
      </c>
      <c r="E131" s="483">
        <f>IF(Kemi!E126="","",IF(Kemi!E126=0,"",Kemi!E126))</f>
      </c>
      <c r="F131" s="483">
        <f>IF(Kemi!F126="","",IF(Kemi!F126=0,"",Kemi!F126))</f>
      </c>
      <c r="G131" s="483">
        <f>IF(Kemi!G126="","",IF(Kemi!G126=0,"",Kemi!G126))</f>
      </c>
      <c r="H131" s="483">
        <f>IF(Kemi!H126="","",IF(Kemi!H126=0,"",Kemi!H126))</f>
      </c>
      <c r="I131" s="483">
        <f>IF(Kemi!I126="","",IF(Kemi!I126=0,"",Kemi!I126))</f>
      </c>
      <c r="J131" s="483">
        <f>IF(Kemi!J126="","",IF(Kemi!J126=0,"",Kemi!J126))</f>
      </c>
      <c r="K131" s="483">
        <f>IF(Kemi!K126="","",IF(Kemi!K126=0,"",Kemi!K126))</f>
      </c>
      <c r="L131" s="483">
        <f>IF(Kemi!L126="","",IF(Kemi!L126=0,"",Kemi!L126))</f>
      </c>
      <c r="M131" s="483">
        <f>IF(Kemi!M126="","",IF(Kemi!M126=0,"",Kemi!M126))</f>
      </c>
      <c r="N131" s="483">
        <f>IF(Kemi!N126="","",IF(Kemi!N126=0,"",Kemi!N126))</f>
      </c>
      <c r="O131" s="483">
        <f>IF(Kemi!O126="","",IF(Kemi!O126=0,"",Kemi!O126))</f>
      </c>
      <c r="P131" s="483">
        <f>IF(Kemi!P126="","",IF(Kemi!P126=0,"",Kemi!P126))</f>
      </c>
      <c r="Q131" s="483">
        <f>IF(Kemi!Q126="","",IF(Kemi!Q126=0,"",Kemi!Q126))</f>
      </c>
      <c r="R131" s="483">
        <f>IF(Kemi!R126="","",IF(Kemi!R126=0,"",Kemi!R126))</f>
      </c>
      <c r="S131" s="483">
        <f>IF(Kemi!S126="","",IF(Kemi!S126=0,"",Kemi!S126))</f>
      </c>
      <c r="T131" s="484">
        <f>IF(Kemi!T126="","",IF(Kemi!T126=0,"",Kemi!T126))</f>
      </c>
      <c r="U131" s="213" t="str">
        <f>IF(Kemi!U126="","",IF(Kemi!U126=0,"",Kemi!U126))</f>
        <v> ml</v>
      </c>
      <c r="V131" s="194">
        <f>IF(Kemi!V126="","",Kemi!V126)</f>
      </c>
      <c r="W131" s="213">
        <f>IF(Kemi!W126="","",IF(Kemi!W126=0,"",Kemi!W126))</f>
      </c>
    </row>
    <row r="132" spans="1:23" ht="20.25">
      <c r="A132" s="235" t="str">
        <f>IF(Kemi!A127="","",IF(Kemi!A127=0,"",Kemi!A127))</f>
        <v>Pomo xon</v>
      </c>
      <c r="B132" s="483">
        <f>IF(Kemi!B127="","",IF(Kemi!B127=0,"",Kemi!B127))</f>
      </c>
      <c r="C132" s="483">
        <f>IF(Kemi!C127="","",IF(Kemi!C127=0,"",Kemi!C127))</f>
      </c>
      <c r="D132" s="483">
        <f>IF(Kemi!D127="","",IF(Kemi!D127=0,"",Kemi!D127))</f>
      </c>
      <c r="E132" s="483">
        <f>IF(Kemi!E127="","",IF(Kemi!E127=0,"",Kemi!E127))</f>
      </c>
      <c r="F132" s="483">
        <f>IF(Kemi!F127="","",IF(Kemi!F127=0,"",Kemi!F127))</f>
      </c>
      <c r="G132" s="483">
        <f>IF(Kemi!G127="","",IF(Kemi!G127=0,"",Kemi!G127))</f>
      </c>
      <c r="H132" s="483">
        <f>IF(Kemi!H127="","",IF(Kemi!H127=0,"",Kemi!H127))</f>
      </c>
      <c r="I132" s="483">
        <f>IF(Kemi!I127="","",IF(Kemi!I127=0,"",Kemi!I127))</f>
      </c>
      <c r="J132" s="483">
        <f>IF(Kemi!J127="","",IF(Kemi!J127=0,"",Kemi!J127))</f>
      </c>
      <c r="K132" s="483">
        <f>IF(Kemi!K127="","",IF(Kemi!K127=0,"",Kemi!K127))</f>
      </c>
      <c r="L132" s="483">
        <f>IF(Kemi!L127="","",IF(Kemi!L127=0,"",Kemi!L127))</f>
      </c>
      <c r="M132" s="483">
        <f>IF(Kemi!M127="","",IF(Kemi!M127=0,"",Kemi!M127))</f>
      </c>
      <c r="N132" s="483">
        <f>IF(Kemi!N127="","",IF(Kemi!N127=0,"",Kemi!N127))</f>
      </c>
      <c r="O132" s="483">
        <f>IF(Kemi!O127="","",IF(Kemi!O127=0,"",Kemi!O127))</f>
      </c>
      <c r="P132" s="483">
        <f>IF(Kemi!P127="","",IF(Kemi!P127=0,"",Kemi!P127))</f>
      </c>
      <c r="Q132" s="483">
        <f>IF(Kemi!Q127="","",IF(Kemi!Q127=0,"",Kemi!Q127))</f>
      </c>
      <c r="R132" s="483">
        <f>IF(Kemi!R127="","",IF(Kemi!R127=0,"",Kemi!R127))</f>
      </c>
      <c r="S132" s="483">
        <f>IF(Kemi!S127="","",IF(Kemi!S127=0,"",Kemi!S127))</f>
      </c>
      <c r="T132" s="484">
        <f>IF(Kemi!T127="","",IF(Kemi!T127=0,"",Kemi!T127))</f>
      </c>
      <c r="U132" s="213" t="str">
        <f>IF(Kemi!U127="","",IF(Kemi!U127=0,"",Kemi!U127))</f>
        <v> ml</v>
      </c>
      <c r="V132" s="194">
        <f>IF(Kemi!V127="","",Kemi!V127)</f>
      </c>
      <c r="W132" s="213">
        <f>IF(Kemi!W127="","",IF(Kemi!W127=0,"",Kemi!W127))</f>
      </c>
    </row>
    <row r="133" spans="1:23" ht="20.25">
      <c r="A133" s="235">
        <f>IF(Kemi!A128="","",IF(Kemi!A128=0,"",Kemi!A128))</f>
      </c>
      <c r="B133" s="483">
        <f>IF(Kemi!B128="","",IF(Kemi!B128=0,"",Kemi!B128))</f>
      </c>
      <c r="C133" s="483">
        <f>IF(Kemi!C128="","",IF(Kemi!C128=0,"",Kemi!C128))</f>
      </c>
      <c r="D133" s="483">
        <f>IF(Kemi!D128="","",IF(Kemi!D128=0,"",Kemi!D128))</f>
      </c>
      <c r="E133" s="483">
        <f>IF(Kemi!E128="","",IF(Kemi!E128=0,"",Kemi!E128))</f>
      </c>
      <c r="F133" s="483">
        <f>IF(Kemi!F128="","",IF(Kemi!F128=0,"",Kemi!F128))</f>
      </c>
      <c r="G133" s="483">
        <f>IF(Kemi!G128="","",IF(Kemi!G128=0,"",Kemi!G128))</f>
      </c>
      <c r="H133" s="483">
        <f>IF(Kemi!H128="","",IF(Kemi!H128=0,"",Kemi!H128))</f>
      </c>
      <c r="I133" s="483">
        <f>IF(Kemi!I128="","",IF(Kemi!I128=0,"",Kemi!I128))</f>
      </c>
      <c r="J133" s="483">
        <f>IF(Kemi!J128="","",IF(Kemi!J128=0,"",Kemi!J128))</f>
      </c>
      <c r="K133" s="483">
        <f>IF(Kemi!K128="","",IF(Kemi!K128=0,"",Kemi!K128))</f>
      </c>
      <c r="L133" s="483">
        <f>IF(Kemi!L128="","",IF(Kemi!L128=0,"",Kemi!L128))</f>
      </c>
      <c r="M133" s="483">
        <f>IF(Kemi!M128="","",IF(Kemi!M128=0,"",Kemi!M128))</f>
      </c>
      <c r="N133" s="483">
        <f>IF(Kemi!N128="","",IF(Kemi!N128=0,"",Kemi!N128))</f>
      </c>
      <c r="O133" s="483">
        <f>IF(Kemi!O128="","",IF(Kemi!O128=0,"",Kemi!O128))</f>
      </c>
      <c r="P133" s="483">
        <f>IF(Kemi!P128="","",IF(Kemi!P128=0,"",Kemi!P128))</f>
      </c>
      <c r="Q133" s="483">
        <f>IF(Kemi!Q128="","",IF(Kemi!Q128=0,"",Kemi!Q128))</f>
      </c>
      <c r="R133" s="483">
        <f>IF(Kemi!R128="","",IF(Kemi!R128=0,"",Kemi!R128))</f>
      </c>
      <c r="S133" s="483">
        <f>IF(Kemi!S128="","",IF(Kemi!S128=0,"",Kemi!S128))</f>
      </c>
      <c r="T133" s="484">
        <f>IF(Kemi!T128="","",IF(Kemi!T128=0,"",Kemi!T128))</f>
      </c>
      <c r="U133" s="213" t="str">
        <f>IF(Kemi!U128="","",IF(Kemi!U128=0,"",Kemi!U128))</f>
        <v> </v>
      </c>
      <c r="V133" s="194">
        <f>IF(Kemi!V128="","",Kemi!V128)</f>
        <v>151</v>
      </c>
      <c r="W133" s="213">
        <f>IF(Kemi!W128="","",IF(Kemi!W128=0,"",Kemi!W128))</f>
      </c>
    </row>
    <row r="134" spans="1:23" ht="20.25">
      <c r="A134" s="235">
        <f>IF(Kemi!A129="","",IF(Kemi!A129=0,"",Kemi!A129))</f>
      </c>
      <c r="B134" s="483">
        <f>IF(Kemi!B129="","",IF(Kemi!B129=0,"",Kemi!B129))</f>
      </c>
      <c r="C134" s="483">
        <f>IF(Kemi!C129="","",IF(Kemi!C129=0,"",Kemi!C129))</f>
      </c>
      <c r="D134" s="483">
        <f>IF(Kemi!D129="","",IF(Kemi!D129=0,"",Kemi!D129))</f>
      </c>
      <c r="E134" s="483">
        <f>IF(Kemi!E129="","",IF(Kemi!E129=0,"",Kemi!E129))</f>
      </c>
      <c r="F134" s="483">
        <f>IF(Kemi!F129="","",IF(Kemi!F129=0,"",Kemi!F129))</f>
      </c>
      <c r="G134" s="483">
        <f>IF(Kemi!G129="","",IF(Kemi!G129=0,"",Kemi!G129))</f>
      </c>
      <c r="H134" s="483">
        <f>IF(Kemi!H129="","",IF(Kemi!H129=0,"",Kemi!H129))</f>
      </c>
      <c r="I134" s="483">
        <f>IF(Kemi!I129="","",IF(Kemi!I129=0,"",Kemi!I129))</f>
      </c>
      <c r="J134" s="483">
        <f>IF(Kemi!J129="","",IF(Kemi!J129=0,"",Kemi!J129))</f>
      </c>
      <c r="K134" s="483">
        <f>IF(Kemi!K129="","",IF(Kemi!K129=0,"",Kemi!K129))</f>
      </c>
      <c r="L134" s="483">
        <f>IF(Kemi!L129="","",IF(Kemi!L129=0,"",Kemi!L129))</f>
      </c>
      <c r="M134" s="483">
        <f>IF(Kemi!M129="","",IF(Kemi!M129=0,"",Kemi!M129))</f>
      </c>
      <c r="N134" s="483">
        <f>IF(Kemi!N129="","",IF(Kemi!N129=0,"",Kemi!N129))</f>
      </c>
      <c r="O134" s="483">
        <f>IF(Kemi!O129="","",IF(Kemi!O129=0,"",Kemi!O129))</f>
      </c>
      <c r="P134" s="483">
        <f>IF(Kemi!P129="","",IF(Kemi!P129=0,"",Kemi!P129))</f>
      </c>
      <c r="Q134" s="483">
        <f>IF(Kemi!Q129="","",IF(Kemi!Q129=0,"",Kemi!Q129))</f>
      </c>
      <c r="R134" s="483">
        <f>IF(Kemi!R129="","",IF(Kemi!R129=0,"",Kemi!R129))</f>
      </c>
      <c r="S134" s="483">
        <f>IF(Kemi!S129="","",IF(Kemi!S129=0,"",Kemi!S129))</f>
      </c>
      <c r="T134" s="484">
        <f>IF(Kemi!T129="","",IF(Kemi!T129=0,"",Kemi!T129))</f>
      </c>
      <c r="U134" s="213" t="str">
        <f>IF(Kemi!U129="","",IF(Kemi!U129=0,"",Kemi!U129))</f>
        <v> </v>
      </c>
      <c r="V134" s="194">
        <f>IF(Kemi!V129="","",Kemi!V129)</f>
      </c>
      <c r="W134" s="213">
        <f>IF(Kemi!W129="","",IF(Kemi!W129=0,"",Kemi!W129))</f>
      </c>
    </row>
    <row r="135" spans="1:23" ht="20.25">
      <c r="A135" s="235">
        <f>IF(Kemi!A130="","",IF(Kemi!A130=0,"",Kemi!A130))</f>
      </c>
      <c r="B135" s="483">
        <f>IF(Kemi!B130="","",IF(Kemi!B130=0,"",Kemi!B130))</f>
      </c>
      <c r="C135" s="483">
        <f>IF(Kemi!C130="","",IF(Kemi!C130=0,"",Kemi!C130))</f>
      </c>
      <c r="D135" s="483">
        <f>IF(Kemi!D130="","",IF(Kemi!D130=0,"",Kemi!D130))</f>
      </c>
      <c r="E135" s="483">
        <f>IF(Kemi!E130="","",IF(Kemi!E130=0,"",Kemi!E130))</f>
      </c>
      <c r="F135" s="483">
        <f>IF(Kemi!F130="","",IF(Kemi!F130=0,"",Kemi!F130))</f>
      </c>
      <c r="G135" s="483">
        <f>IF(Kemi!G130="","",IF(Kemi!G130=0,"",Kemi!G130))</f>
      </c>
      <c r="H135" s="483">
        <f>IF(Kemi!H130="","",IF(Kemi!H130=0,"",Kemi!H130))</f>
      </c>
      <c r="I135" s="483">
        <f>IF(Kemi!I130="","",IF(Kemi!I130=0,"",Kemi!I130))</f>
      </c>
      <c r="J135" s="483">
        <f>IF(Kemi!J130="","",IF(Kemi!J130=0,"",Kemi!J130))</f>
      </c>
      <c r="K135" s="483">
        <f>IF(Kemi!K130="","",IF(Kemi!K130=0,"",Kemi!K130))</f>
      </c>
      <c r="L135" s="483">
        <f>IF(Kemi!L130="","",IF(Kemi!L130=0,"",Kemi!L130))</f>
      </c>
      <c r="M135" s="483">
        <f>IF(Kemi!M130="","",IF(Kemi!M130=0,"",Kemi!M130))</f>
      </c>
      <c r="N135" s="483">
        <f>IF(Kemi!N130="","",IF(Kemi!N130=0,"",Kemi!N130))</f>
      </c>
      <c r="O135" s="483">
        <f>IF(Kemi!O130="","",IF(Kemi!O130=0,"",Kemi!O130))</f>
      </c>
      <c r="P135" s="483">
        <f>IF(Kemi!P130="","",IF(Kemi!P130=0,"",Kemi!P130))</f>
      </c>
      <c r="Q135" s="483">
        <f>IF(Kemi!Q130="","",IF(Kemi!Q130=0,"",Kemi!Q130))</f>
      </c>
      <c r="R135" s="483">
        <f>IF(Kemi!R130="","",IF(Kemi!R130=0,"",Kemi!R130))</f>
      </c>
      <c r="S135" s="483">
        <f>IF(Kemi!S130="","",IF(Kemi!S130=0,"",Kemi!S130))</f>
      </c>
      <c r="T135" s="484">
        <f>IF(Kemi!T130="","",IF(Kemi!T130=0,"",Kemi!T130))</f>
      </c>
      <c r="U135" s="213" t="str">
        <f>IF(Kemi!U130="","",IF(Kemi!U130=0,"",Kemi!U130))</f>
        <v> </v>
      </c>
      <c r="V135" s="194">
        <f>IF(Kemi!V130="","",Kemi!V130)</f>
      </c>
      <c r="W135" s="213">
        <f>IF(Kemi!W130="","",IF(Kemi!W130=0,"",Kemi!W130))</f>
      </c>
    </row>
    <row r="136" spans="1:23" ht="20.25">
      <c r="A136" s="235">
        <f>IF(Kemi!A131="","",IF(Kemi!A131=0,"",Kemi!A131))</f>
      </c>
      <c r="B136" s="483">
        <f>IF(Kemi!B131="","",IF(Kemi!B131=0,"",Kemi!B131))</f>
      </c>
      <c r="C136" s="483">
        <f>IF(Kemi!C131="","",IF(Kemi!C131=0,"",Kemi!C131))</f>
      </c>
      <c r="D136" s="483">
        <f>IF(Kemi!D131="","",IF(Kemi!D131=0,"",Kemi!D131))</f>
      </c>
      <c r="E136" s="483">
        <f>IF(Kemi!E131="","",IF(Kemi!E131=0,"",Kemi!E131))</f>
      </c>
      <c r="F136" s="483">
        <f>IF(Kemi!F131="","",IF(Kemi!F131=0,"",Kemi!F131))</f>
      </c>
      <c r="G136" s="483">
        <f>IF(Kemi!G131="","",IF(Kemi!G131=0,"",Kemi!G131))</f>
      </c>
      <c r="H136" s="483">
        <f>IF(Kemi!H131="","",IF(Kemi!H131=0,"",Kemi!H131))</f>
      </c>
      <c r="I136" s="483">
        <f>IF(Kemi!I131="","",IF(Kemi!I131=0,"",Kemi!I131))</f>
      </c>
      <c r="J136" s="483">
        <f>IF(Kemi!J131="","",IF(Kemi!J131=0,"",Kemi!J131))</f>
      </c>
      <c r="K136" s="483">
        <f>IF(Kemi!K131="","",IF(Kemi!K131=0,"",Kemi!K131))</f>
      </c>
      <c r="L136" s="483">
        <f>IF(Kemi!L131="","",IF(Kemi!L131=0,"",Kemi!L131))</f>
      </c>
      <c r="M136" s="483">
        <f>IF(Kemi!M131="","",IF(Kemi!M131=0,"",Kemi!M131))</f>
      </c>
      <c r="N136" s="483">
        <f>IF(Kemi!N131="","",IF(Kemi!N131=0,"",Kemi!N131))</f>
      </c>
      <c r="O136" s="483">
        <f>IF(Kemi!O131="","",IF(Kemi!O131=0,"",Kemi!O131))</f>
      </c>
      <c r="P136" s="483">
        <f>IF(Kemi!P131="","",IF(Kemi!P131=0,"",Kemi!P131))</f>
      </c>
      <c r="Q136" s="483">
        <f>IF(Kemi!Q131="","",IF(Kemi!Q131=0,"",Kemi!Q131))</f>
      </c>
      <c r="R136" s="483">
        <f>IF(Kemi!R131="","",IF(Kemi!R131=0,"",Kemi!R131))</f>
      </c>
      <c r="S136" s="483">
        <f>IF(Kemi!S131="","",IF(Kemi!S131=0,"",Kemi!S131))</f>
      </c>
      <c r="T136" s="484">
        <f>IF(Kemi!T131="","",IF(Kemi!T131=0,"",Kemi!T131))</f>
      </c>
      <c r="U136" s="213" t="str">
        <f>IF(Kemi!U131="","",IF(Kemi!U131=0,"",Kemi!U131))</f>
        <v> </v>
      </c>
      <c r="V136" s="194">
        <f>IF(Kemi!V131="","",Kemi!V131)</f>
      </c>
      <c r="W136" s="213">
        <f>IF(Kemi!W131="","",IF(Kemi!W131=0,"",Kemi!W131))</f>
      </c>
    </row>
    <row r="137" spans="1:23" ht="20.25">
      <c r="A137" s="235">
        <f>IF(Kemi!A132="","",IF(Kemi!A132=0,"",Kemi!A132))</f>
      </c>
      <c r="B137" s="483">
        <f>IF(Kemi!B132="","",IF(Kemi!B132=0,"",Kemi!B132))</f>
      </c>
      <c r="C137" s="483">
        <f>IF(Kemi!C132="","",IF(Kemi!C132=0,"",Kemi!C132))</f>
      </c>
      <c r="D137" s="483">
        <f>IF(Kemi!D132="","",IF(Kemi!D132=0,"",Kemi!D132))</f>
      </c>
      <c r="E137" s="483">
        <f>IF(Kemi!E132="","",IF(Kemi!E132=0,"",Kemi!E132))</f>
      </c>
      <c r="F137" s="483">
        <f>IF(Kemi!F132="","",IF(Kemi!F132=0,"",Kemi!F132))</f>
      </c>
      <c r="G137" s="483">
        <f>IF(Kemi!G132="","",IF(Kemi!G132=0,"",Kemi!G132))</f>
      </c>
      <c r="H137" s="483">
        <f>IF(Kemi!H132="","",IF(Kemi!H132=0,"",Kemi!H132))</f>
      </c>
      <c r="I137" s="483">
        <f>IF(Kemi!I132="","",IF(Kemi!I132=0,"",Kemi!I132))</f>
      </c>
      <c r="J137" s="483">
        <f>IF(Kemi!J132="","",IF(Kemi!J132=0,"",Kemi!J132))</f>
      </c>
      <c r="K137" s="483">
        <f>IF(Kemi!K132="","",IF(Kemi!K132=0,"",Kemi!K132))</f>
      </c>
      <c r="L137" s="483">
        <f>IF(Kemi!L132="","",IF(Kemi!L132=0,"",Kemi!L132))</f>
      </c>
      <c r="M137" s="483">
        <f>IF(Kemi!M132="","",IF(Kemi!M132=0,"",Kemi!M132))</f>
      </c>
      <c r="N137" s="483">
        <f>IF(Kemi!N132="","",IF(Kemi!N132=0,"",Kemi!N132))</f>
      </c>
      <c r="O137" s="483">
        <f>IF(Kemi!O132="","",IF(Kemi!O132=0,"",Kemi!O132))</f>
      </c>
      <c r="P137" s="483">
        <f>IF(Kemi!P132="","",IF(Kemi!P132=0,"",Kemi!P132))</f>
      </c>
      <c r="Q137" s="483">
        <f>IF(Kemi!Q132="","",IF(Kemi!Q132=0,"",Kemi!Q132))</f>
      </c>
      <c r="R137" s="483">
        <f>IF(Kemi!R132="","",IF(Kemi!R132=0,"",Kemi!R132))</f>
      </c>
      <c r="S137" s="483">
        <f>IF(Kemi!S132="","",IF(Kemi!S132=0,"",Kemi!S132))</f>
      </c>
      <c r="T137" s="484">
        <f>IF(Kemi!T132="","",IF(Kemi!T132=0,"",Kemi!T132))</f>
      </c>
      <c r="U137" s="213" t="str">
        <f>IF(Kemi!U132="","",IF(Kemi!U132=0,"",Kemi!U132))</f>
        <v> </v>
      </c>
      <c r="V137" s="194">
        <f>IF(Kemi!V132="","",Kemi!V132)</f>
      </c>
      <c r="W137" s="213">
        <f>IF(Kemi!W132="","",IF(Kemi!W132=0,"",Kemi!W132))</f>
      </c>
    </row>
    <row r="138" spans="1:23" ht="20.25">
      <c r="A138" s="235">
        <f>IF(Kemi!A133="","",IF(Kemi!A133=0,"",Kemi!A133))</f>
      </c>
      <c r="B138" s="483">
        <f>IF(Kemi!B133="","",IF(Kemi!B133=0,"",Kemi!B133))</f>
      </c>
      <c r="C138" s="483">
        <f>IF(Kemi!C133="","",IF(Kemi!C133=0,"",Kemi!C133))</f>
      </c>
      <c r="D138" s="483">
        <f>IF(Kemi!D133="","",IF(Kemi!D133=0,"",Kemi!D133))</f>
      </c>
      <c r="E138" s="483">
        <f>IF(Kemi!E133="","",IF(Kemi!E133=0,"",Kemi!E133))</f>
      </c>
      <c r="F138" s="483">
        <f>IF(Kemi!F133="","",IF(Kemi!F133=0,"",Kemi!F133))</f>
      </c>
      <c r="G138" s="483">
        <f>IF(Kemi!G133="","",IF(Kemi!G133=0,"",Kemi!G133))</f>
      </c>
      <c r="H138" s="483">
        <f>IF(Kemi!H133="","",IF(Kemi!H133=0,"",Kemi!H133))</f>
      </c>
      <c r="I138" s="483">
        <f>IF(Kemi!I133="","",IF(Kemi!I133=0,"",Kemi!I133))</f>
      </c>
      <c r="J138" s="483">
        <f>IF(Kemi!J133="","",IF(Kemi!J133=0,"",Kemi!J133))</f>
      </c>
      <c r="K138" s="483">
        <f>IF(Kemi!K133="","",IF(Kemi!K133=0,"",Kemi!K133))</f>
      </c>
      <c r="L138" s="483">
        <f>IF(Kemi!L133="","",IF(Kemi!L133=0,"",Kemi!L133))</f>
      </c>
      <c r="M138" s="483">
        <f>IF(Kemi!M133="","",IF(Kemi!M133=0,"",Kemi!M133))</f>
      </c>
      <c r="N138" s="483">
        <f>IF(Kemi!N133="","",IF(Kemi!N133=0,"",Kemi!N133))</f>
      </c>
      <c r="O138" s="483">
        <f>IF(Kemi!O133="","",IF(Kemi!O133=0,"",Kemi!O133))</f>
      </c>
      <c r="P138" s="483">
        <f>IF(Kemi!P133="","",IF(Kemi!P133=0,"",Kemi!P133))</f>
      </c>
      <c r="Q138" s="483">
        <f>IF(Kemi!Q133="","",IF(Kemi!Q133=0,"",Kemi!Q133))</f>
      </c>
      <c r="R138" s="483">
        <f>IF(Kemi!R133="","",IF(Kemi!R133=0,"",Kemi!R133))</f>
      </c>
      <c r="S138" s="483">
        <f>IF(Kemi!S133="","",IF(Kemi!S133=0,"",Kemi!S133))</f>
      </c>
      <c r="T138" s="484">
        <f>IF(Kemi!T133="","",IF(Kemi!T133=0,"",Kemi!T133))</f>
      </c>
      <c r="U138" s="213" t="str">
        <f>IF(Kemi!U133="","",IF(Kemi!U133=0,"",Kemi!U133))</f>
        <v> </v>
      </c>
      <c r="V138" s="194">
        <f>IF(Kemi!V133="","",Kemi!V133)</f>
      </c>
      <c r="W138" s="213">
        <f>IF(Kemi!W133="","",IF(Kemi!W133=0,"",Kemi!W133))</f>
      </c>
    </row>
    <row r="139" spans="1:23" ht="20.25">
      <c r="A139" s="235">
        <f>IF(Kemi!A134="","",IF(Kemi!A134=0,"",Kemi!A134))</f>
      </c>
      <c r="B139" s="483">
        <f>IF(Kemi!B134="","",IF(Kemi!B134=0,"",Kemi!B134))</f>
      </c>
      <c r="C139" s="483">
        <f>IF(Kemi!C134="","",IF(Kemi!C134=0,"",Kemi!C134))</f>
      </c>
      <c r="D139" s="483">
        <f>IF(Kemi!D134="","",IF(Kemi!D134=0,"",Kemi!D134))</f>
      </c>
      <c r="E139" s="483">
        <f>IF(Kemi!E134="","",IF(Kemi!E134=0,"",Kemi!E134))</f>
      </c>
      <c r="F139" s="483">
        <f>IF(Kemi!F134="","",IF(Kemi!F134=0,"",Kemi!F134))</f>
      </c>
      <c r="G139" s="483">
        <f>IF(Kemi!G134="","",IF(Kemi!G134=0,"",Kemi!G134))</f>
      </c>
      <c r="H139" s="483">
        <f>IF(Kemi!H134="","",IF(Kemi!H134=0,"",Kemi!H134))</f>
      </c>
      <c r="I139" s="483">
        <f>IF(Kemi!I134="","",IF(Kemi!I134=0,"",Kemi!I134))</f>
      </c>
      <c r="J139" s="483">
        <f>IF(Kemi!J134="","",IF(Kemi!J134=0,"",Kemi!J134))</f>
      </c>
      <c r="K139" s="483">
        <f>IF(Kemi!K134="","",IF(Kemi!K134=0,"",Kemi!K134))</f>
      </c>
      <c r="L139" s="483">
        <f>IF(Kemi!L134="","",IF(Kemi!L134=0,"",Kemi!L134))</f>
      </c>
      <c r="M139" s="483">
        <f>IF(Kemi!M134="","",IF(Kemi!M134=0,"",Kemi!M134))</f>
      </c>
      <c r="N139" s="483">
        <f>IF(Kemi!N134="","",IF(Kemi!N134=0,"",Kemi!N134))</f>
      </c>
      <c r="O139" s="483">
        <f>IF(Kemi!O134="","",IF(Kemi!O134=0,"",Kemi!O134))</f>
      </c>
      <c r="P139" s="483">
        <f>IF(Kemi!P134="","",IF(Kemi!P134=0,"",Kemi!P134))</f>
      </c>
      <c r="Q139" s="483">
        <f>IF(Kemi!Q134="","",IF(Kemi!Q134=0,"",Kemi!Q134))</f>
      </c>
      <c r="R139" s="483">
        <f>IF(Kemi!R134="","",IF(Kemi!R134=0,"",Kemi!R134))</f>
      </c>
      <c r="S139" s="483">
        <f>IF(Kemi!S134="","",IF(Kemi!S134=0,"",Kemi!S134))</f>
      </c>
      <c r="T139" s="484">
        <f>IF(Kemi!T134="","",IF(Kemi!T134=0,"",Kemi!T134))</f>
      </c>
      <c r="U139" s="213" t="str">
        <f>IF(Kemi!U134="","",IF(Kemi!U134=0,"",Kemi!U134))</f>
        <v> </v>
      </c>
      <c r="V139" s="194">
        <f>IF(Kemi!V134="","",Kemi!V134)</f>
      </c>
      <c r="W139" s="213">
        <f>IF(Kemi!W134="","",IF(Kemi!W134=0,"",Kemi!W134))</f>
      </c>
    </row>
    <row r="140" spans="1:23" ht="20.25">
      <c r="A140" s="235">
        <f>IF(Kemi!A135="","",IF(Kemi!A135=0,"",Kemi!A135))</f>
      </c>
      <c r="B140" s="483">
        <f>IF(Kemi!B135="","",IF(Kemi!B135=0,"",Kemi!B135))</f>
      </c>
      <c r="C140" s="483">
        <f>IF(Kemi!C135="","",IF(Kemi!C135=0,"",Kemi!C135))</f>
      </c>
      <c r="D140" s="483">
        <f>IF(Kemi!D135="","",IF(Kemi!D135=0,"",Kemi!D135))</f>
      </c>
      <c r="E140" s="483">
        <f>IF(Kemi!E135="","",IF(Kemi!E135=0,"",Kemi!E135))</f>
      </c>
      <c r="F140" s="483">
        <f>IF(Kemi!F135="","",IF(Kemi!F135=0,"",Kemi!F135))</f>
      </c>
      <c r="G140" s="483">
        <f>IF(Kemi!G135="","",IF(Kemi!G135=0,"",Kemi!G135))</f>
      </c>
      <c r="H140" s="483">
        <f>IF(Kemi!H135="","",IF(Kemi!H135=0,"",Kemi!H135))</f>
      </c>
      <c r="I140" s="483">
        <f>IF(Kemi!I135="","",IF(Kemi!I135=0,"",Kemi!I135))</f>
      </c>
      <c r="J140" s="483">
        <f>IF(Kemi!J135="","",IF(Kemi!J135=0,"",Kemi!J135))</f>
      </c>
      <c r="K140" s="483">
        <f>IF(Kemi!K135="","",IF(Kemi!K135=0,"",Kemi!K135))</f>
      </c>
      <c r="L140" s="483">
        <f>IF(Kemi!L135="","",IF(Kemi!L135=0,"",Kemi!L135))</f>
      </c>
      <c r="M140" s="483">
        <f>IF(Kemi!M135="","",IF(Kemi!M135=0,"",Kemi!M135))</f>
      </c>
      <c r="N140" s="483">
        <f>IF(Kemi!N135="","",IF(Kemi!N135=0,"",Kemi!N135))</f>
      </c>
      <c r="O140" s="483">
        <f>IF(Kemi!O135="","",IF(Kemi!O135=0,"",Kemi!O135))</f>
      </c>
      <c r="P140" s="483">
        <f>IF(Kemi!P135="","",IF(Kemi!P135=0,"",Kemi!P135))</f>
      </c>
      <c r="Q140" s="483">
        <f>IF(Kemi!Q135="","",IF(Kemi!Q135=0,"",Kemi!Q135))</f>
      </c>
      <c r="R140" s="483">
        <f>IF(Kemi!R135="","",IF(Kemi!R135=0,"",Kemi!R135))</f>
      </c>
      <c r="S140" s="483">
        <f>IF(Kemi!S135="","",IF(Kemi!S135=0,"",Kemi!S135))</f>
      </c>
      <c r="T140" s="484">
        <f>IF(Kemi!T135="","",IF(Kemi!T135=0,"",Kemi!T135))</f>
      </c>
      <c r="U140" s="213" t="str">
        <f>IF(Kemi!U135="","",IF(Kemi!U135=0,"",Kemi!U135))</f>
        <v> </v>
      </c>
      <c r="V140" s="194">
        <f>IF(Kemi!V135="","",Kemi!V135)</f>
      </c>
      <c r="W140" s="213">
        <f>IF(Kemi!W135="","",IF(Kemi!W135=0,"",Kemi!W135))</f>
      </c>
    </row>
    <row r="141" spans="1:23" ht="20.25">
      <c r="A141" s="235">
        <f>IF(Kemi!A136="","",IF(Kemi!A136=0,"",Kemi!A136))</f>
      </c>
      <c r="B141" s="483">
        <f>IF(Kemi!B136="","",IF(Kemi!B136=0,"",Kemi!B136))</f>
      </c>
      <c r="C141" s="483">
        <f>IF(Kemi!C136="","",IF(Kemi!C136=0,"",Kemi!C136))</f>
      </c>
      <c r="D141" s="483">
        <f>IF(Kemi!D136="","",IF(Kemi!D136=0,"",Kemi!D136))</f>
      </c>
      <c r="E141" s="483">
        <f>IF(Kemi!E136="","",IF(Kemi!E136=0,"",Kemi!E136))</f>
      </c>
      <c r="F141" s="483">
        <f>IF(Kemi!F136="","",IF(Kemi!F136=0,"",Kemi!F136))</f>
      </c>
      <c r="G141" s="483">
        <f>IF(Kemi!G136="","",IF(Kemi!G136=0,"",Kemi!G136))</f>
      </c>
      <c r="H141" s="483">
        <f>IF(Kemi!H136="","",IF(Kemi!H136=0,"",Kemi!H136))</f>
      </c>
      <c r="I141" s="483">
        <f>IF(Kemi!I136="","",IF(Kemi!I136=0,"",Kemi!I136))</f>
      </c>
      <c r="J141" s="483">
        <f>IF(Kemi!J136="","",IF(Kemi!J136=0,"",Kemi!J136))</f>
      </c>
      <c r="K141" s="483">
        <f>IF(Kemi!K136="","",IF(Kemi!K136=0,"",Kemi!K136))</f>
      </c>
      <c r="L141" s="483">
        <f>IF(Kemi!L136="","",IF(Kemi!L136=0,"",Kemi!L136))</f>
      </c>
      <c r="M141" s="483">
        <f>IF(Kemi!M136="","",IF(Kemi!M136=0,"",Kemi!M136))</f>
      </c>
      <c r="N141" s="483">
        <f>IF(Kemi!N136="","",IF(Kemi!N136=0,"",Kemi!N136))</f>
      </c>
      <c r="O141" s="483">
        <f>IF(Kemi!O136="","",IF(Kemi!O136=0,"",Kemi!O136))</f>
      </c>
      <c r="P141" s="483">
        <f>IF(Kemi!P136="","",IF(Kemi!P136=0,"",Kemi!P136))</f>
      </c>
      <c r="Q141" s="483">
        <f>IF(Kemi!Q136="","",IF(Kemi!Q136=0,"",Kemi!Q136))</f>
      </c>
      <c r="R141" s="483">
        <f>IF(Kemi!R136="","",IF(Kemi!R136=0,"",Kemi!R136))</f>
      </c>
      <c r="S141" s="483">
        <f>IF(Kemi!S136="","",IF(Kemi!S136=0,"",Kemi!S136))</f>
      </c>
      <c r="T141" s="484">
        <f>IF(Kemi!T136="","",IF(Kemi!T136=0,"",Kemi!T136))</f>
      </c>
      <c r="U141" s="213" t="str">
        <f>IF(Kemi!U136="","",IF(Kemi!U136=0,"",Kemi!U136))</f>
        <v> </v>
      </c>
      <c r="V141" s="194">
        <f>IF(Kemi!V136="","",Kemi!V136)</f>
      </c>
      <c r="W141" s="213">
        <f>IF(Kemi!W136="","",IF(Kemi!W136=0,"",Kemi!W136))</f>
      </c>
    </row>
    <row r="142" spans="1:23" ht="20.25">
      <c r="A142" s="235">
        <f>IF(Kemi!A137="","",IF(Kemi!A137=0,"",Kemi!A137))</f>
      </c>
      <c r="B142" s="483">
        <f>IF(Kemi!B137="","",IF(Kemi!B137=0,"",Kemi!B137))</f>
      </c>
      <c r="C142" s="483">
        <f>IF(Kemi!C137="","",IF(Kemi!C137=0,"",Kemi!C137))</f>
      </c>
      <c r="D142" s="483">
        <f>IF(Kemi!D137="","",IF(Kemi!D137=0,"",Kemi!D137))</f>
      </c>
      <c r="E142" s="483">
        <f>IF(Kemi!E137="","",IF(Kemi!E137=0,"",Kemi!E137))</f>
      </c>
      <c r="F142" s="483">
        <f>IF(Kemi!F137="","",IF(Kemi!F137=0,"",Kemi!F137))</f>
      </c>
      <c r="G142" s="483">
        <f>IF(Kemi!G137="","",IF(Kemi!G137=0,"",Kemi!G137))</f>
      </c>
      <c r="H142" s="483">
        <f>IF(Kemi!H137="","",IF(Kemi!H137=0,"",Kemi!H137))</f>
      </c>
      <c r="I142" s="483">
        <f>IF(Kemi!I137="","",IF(Kemi!I137=0,"",Kemi!I137))</f>
      </c>
      <c r="J142" s="483">
        <f>IF(Kemi!J137="","",IF(Kemi!J137=0,"",Kemi!J137))</f>
      </c>
      <c r="K142" s="483">
        <f>IF(Kemi!K137="","",IF(Kemi!K137=0,"",Kemi!K137))</f>
      </c>
      <c r="L142" s="483">
        <f>IF(Kemi!L137="","",IF(Kemi!L137=0,"",Kemi!L137))</f>
      </c>
      <c r="M142" s="483">
        <f>IF(Kemi!M137="","",IF(Kemi!M137=0,"",Kemi!M137))</f>
      </c>
      <c r="N142" s="483">
        <f>IF(Kemi!N137="","",IF(Kemi!N137=0,"",Kemi!N137))</f>
      </c>
      <c r="O142" s="483">
        <f>IF(Kemi!O137="","",IF(Kemi!O137=0,"",Kemi!O137))</f>
      </c>
      <c r="P142" s="483">
        <f>IF(Kemi!P137="","",IF(Kemi!P137=0,"",Kemi!P137))</f>
      </c>
      <c r="Q142" s="483">
        <f>IF(Kemi!Q137="","",IF(Kemi!Q137=0,"",Kemi!Q137))</f>
      </c>
      <c r="R142" s="483">
        <f>IF(Kemi!R137="","",IF(Kemi!R137=0,"",Kemi!R137))</f>
      </c>
      <c r="S142" s="483">
        <f>IF(Kemi!S137="","",IF(Kemi!S137=0,"",Kemi!S137))</f>
      </c>
      <c r="T142" s="484">
        <f>IF(Kemi!T137="","",IF(Kemi!T137=0,"",Kemi!T137))</f>
      </c>
      <c r="U142" s="213" t="str">
        <f>IF(Kemi!U137="","",IF(Kemi!U137=0,"",Kemi!U137))</f>
        <v> </v>
      </c>
      <c r="V142" s="194">
        <f>IF(Kemi!V137="","",Kemi!V137)</f>
      </c>
      <c r="W142" s="213">
        <f>IF(Kemi!W137="","",IF(Kemi!W137=0,"",Kemi!W137))</f>
      </c>
    </row>
    <row r="143" spans="1:23" ht="20.25">
      <c r="A143" s="235">
        <f>IF(Kemi!A138="","",IF(Kemi!A138=0,"",Kemi!A138))</f>
      </c>
      <c r="B143" s="483">
        <f>IF(Kemi!B138="","",IF(Kemi!B138=0,"",Kemi!B138))</f>
      </c>
      <c r="C143" s="483">
        <f>IF(Kemi!C138="","",IF(Kemi!C138=0,"",Kemi!C138))</f>
      </c>
      <c r="D143" s="483">
        <f>IF(Kemi!D138="","",IF(Kemi!D138=0,"",Kemi!D138))</f>
      </c>
      <c r="E143" s="483">
        <f>IF(Kemi!E138="","",IF(Kemi!E138=0,"",Kemi!E138))</f>
      </c>
      <c r="F143" s="483">
        <f>IF(Kemi!F138="","",IF(Kemi!F138=0,"",Kemi!F138))</f>
      </c>
      <c r="G143" s="483">
        <f>IF(Kemi!G138="","",IF(Kemi!G138=0,"",Kemi!G138))</f>
      </c>
      <c r="H143" s="483">
        <f>IF(Kemi!H138="","",IF(Kemi!H138=0,"",Kemi!H138))</f>
      </c>
      <c r="I143" s="483">
        <f>IF(Kemi!I138="","",IF(Kemi!I138=0,"",Kemi!I138))</f>
      </c>
      <c r="J143" s="483">
        <f>IF(Kemi!J138="","",IF(Kemi!J138=0,"",Kemi!J138))</f>
      </c>
      <c r="K143" s="483">
        <f>IF(Kemi!K138="","",IF(Kemi!K138=0,"",Kemi!K138))</f>
      </c>
      <c r="L143" s="483">
        <f>IF(Kemi!L138="","",IF(Kemi!L138=0,"",Kemi!L138))</f>
      </c>
      <c r="M143" s="483">
        <f>IF(Kemi!M138="","",IF(Kemi!M138=0,"",Kemi!M138))</f>
      </c>
      <c r="N143" s="483">
        <f>IF(Kemi!N138="","",IF(Kemi!N138=0,"",Kemi!N138))</f>
      </c>
      <c r="O143" s="483">
        <f>IF(Kemi!O138="","",IF(Kemi!O138=0,"",Kemi!O138))</f>
      </c>
      <c r="P143" s="483">
        <f>IF(Kemi!P138="","",IF(Kemi!P138=0,"",Kemi!P138))</f>
      </c>
      <c r="Q143" s="483">
        <f>IF(Kemi!Q138="","",IF(Kemi!Q138=0,"",Kemi!Q138))</f>
      </c>
      <c r="R143" s="483">
        <f>IF(Kemi!R138="","",IF(Kemi!R138=0,"",Kemi!R138))</f>
      </c>
      <c r="S143" s="483">
        <f>IF(Kemi!S138="","",IF(Kemi!S138=0,"",Kemi!S138))</f>
      </c>
      <c r="T143" s="484">
        <f>IF(Kemi!T138="","",IF(Kemi!T138=0,"",Kemi!T138))</f>
      </c>
      <c r="U143" s="213" t="str">
        <f>IF(Kemi!U138="","",IF(Kemi!U138=0,"",Kemi!U138))</f>
        <v> </v>
      </c>
      <c r="V143" s="194">
        <f>IF(Kemi!V138="","",Kemi!V138)</f>
      </c>
      <c r="W143" s="213">
        <f>IF(Kemi!W138="","",IF(Kemi!W138=0,"",Kemi!W138))</f>
      </c>
    </row>
    <row r="144" spans="1:23" ht="20.25">
      <c r="A144" s="235">
        <f>IF(Kemi!A139="","",IF(Kemi!A139=0,"",Kemi!A139))</f>
      </c>
      <c r="B144" s="483">
        <f>IF(Kemi!B139="","",IF(Kemi!B139=0,"",Kemi!B139))</f>
      </c>
      <c r="C144" s="483">
        <f>IF(Kemi!C139="","",IF(Kemi!C139=0,"",Kemi!C139))</f>
      </c>
      <c r="D144" s="483">
        <f>IF(Kemi!D139="","",IF(Kemi!D139=0,"",Kemi!D139))</f>
      </c>
      <c r="E144" s="483">
        <f>IF(Kemi!E139="","",IF(Kemi!E139=0,"",Kemi!E139))</f>
      </c>
      <c r="F144" s="483">
        <f>IF(Kemi!F139="","",IF(Kemi!F139=0,"",Kemi!F139))</f>
      </c>
      <c r="G144" s="483">
        <f>IF(Kemi!G139="","",IF(Kemi!G139=0,"",Kemi!G139))</f>
      </c>
      <c r="H144" s="483">
        <f>IF(Kemi!H139="","",IF(Kemi!H139=0,"",Kemi!H139))</f>
      </c>
      <c r="I144" s="483">
        <f>IF(Kemi!I139="","",IF(Kemi!I139=0,"",Kemi!I139))</f>
      </c>
      <c r="J144" s="483">
        <f>IF(Kemi!J139="","",IF(Kemi!J139=0,"",Kemi!J139))</f>
      </c>
      <c r="K144" s="483">
        <f>IF(Kemi!K139="","",IF(Kemi!K139=0,"",Kemi!K139))</f>
      </c>
      <c r="L144" s="483">
        <f>IF(Kemi!L139="","",IF(Kemi!L139=0,"",Kemi!L139))</f>
      </c>
      <c r="M144" s="483">
        <f>IF(Kemi!M139="","",IF(Kemi!M139=0,"",Kemi!M139))</f>
      </c>
      <c r="N144" s="483">
        <f>IF(Kemi!N139="","",IF(Kemi!N139=0,"",Kemi!N139))</f>
      </c>
      <c r="O144" s="483">
        <f>IF(Kemi!O139="","",IF(Kemi!O139=0,"",Kemi!O139))</f>
      </c>
      <c r="P144" s="483">
        <f>IF(Kemi!P139="","",IF(Kemi!P139=0,"",Kemi!P139))</f>
      </c>
      <c r="Q144" s="483">
        <f>IF(Kemi!Q139="","",IF(Kemi!Q139=0,"",Kemi!Q139))</f>
      </c>
      <c r="R144" s="483">
        <f>IF(Kemi!R139="","",IF(Kemi!R139=0,"",Kemi!R139))</f>
      </c>
      <c r="S144" s="483">
        <f>IF(Kemi!S139="","",IF(Kemi!S139=0,"",Kemi!S139))</f>
      </c>
      <c r="T144" s="484">
        <f>IF(Kemi!T139="","",IF(Kemi!T139=0,"",Kemi!T139))</f>
      </c>
      <c r="U144" s="213" t="str">
        <f>IF(Kemi!U139="","",IF(Kemi!U139=0,"",Kemi!U139))</f>
        <v> </v>
      </c>
      <c r="V144" s="194">
        <f>IF(Kemi!V139="","",Kemi!V139)</f>
      </c>
      <c r="W144" s="213">
        <f>IF(Kemi!W139="","",IF(Kemi!W139=0,"",Kemi!W139))</f>
      </c>
    </row>
    <row r="145" spans="1:23" ht="20.25">
      <c r="A145" s="235">
        <f>IF(Kemi!A140="","",IF(Kemi!A140=0,"",Kemi!A140))</f>
      </c>
      <c r="B145" s="483">
        <f>IF(Kemi!B140="","",IF(Kemi!B140=0,"",Kemi!B140))</f>
      </c>
      <c r="C145" s="483">
        <f>IF(Kemi!C140="","",IF(Kemi!C140=0,"",Kemi!C140))</f>
      </c>
      <c r="D145" s="483">
        <f>IF(Kemi!D140="","",IF(Kemi!D140=0,"",Kemi!D140))</f>
      </c>
      <c r="E145" s="483">
        <f>IF(Kemi!E140="","",IF(Kemi!E140=0,"",Kemi!E140))</f>
      </c>
      <c r="F145" s="483">
        <f>IF(Kemi!F140="","",IF(Kemi!F140=0,"",Kemi!F140))</f>
      </c>
      <c r="G145" s="483">
        <f>IF(Kemi!G140="","",IF(Kemi!G140=0,"",Kemi!G140))</f>
      </c>
      <c r="H145" s="483">
        <f>IF(Kemi!H140="","",IF(Kemi!H140=0,"",Kemi!H140))</f>
      </c>
      <c r="I145" s="483">
        <f>IF(Kemi!I140="","",IF(Kemi!I140=0,"",Kemi!I140))</f>
      </c>
      <c r="J145" s="483">
        <f>IF(Kemi!J140="","",IF(Kemi!J140=0,"",Kemi!J140))</f>
      </c>
      <c r="K145" s="483">
        <f>IF(Kemi!K140="","",IF(Kemi!K140=0,"",Kemi!K140))</f>
      </c>
      <c r="L145" s="483">
        <f>IF(Kemi!L140="","",IF(Kemi!L140=0,"",Kemi!L140))</f>
      </c>
      <c r="M145" s="483">
        <f>IF(Kemi!M140="","",IF(Kemi!M140=0,"",Kemi!M140))</f>
      </c>
      <c r="N145" s="483">
        <f>IF(Kemi!N140="","",IF(Kemi!N140=0,"",Kemi!N140))</f>
      </c>
      <c r="O145" s="483">
        <f>IF(Kemi!O140="","",IF(Kemi!O140=0,"",Kemi!O140))</f>
      </c>
      <c r="P145" s="483">
        <f>IF(Kemi!P140="","",IF(Kemi!P140=0,"",Kemi!P140))</f>
      </c>
      <c r="Q145" s="483">
        <f>IF(Kemi!Q140="","",IF(Kemi!Q140=0,"",Kemi!Q140))</f>
      </c>
      <c r="R145" s="483">
        <f>IF(Kemi!R140="","",IF(Kemi!R140=0,"",Kemi!R140))</f>
      </c>
      <c r="S145" s="483">
        <f>IF(Kemi!S140="","",IF(Kemi!S140=0,"",Kemi!S140))</f>
      </c>
      <c r="T145" s="484">
        <f>IF(Kemi!T140="","",IF(Kemi!T140=0,"",Kemi!T140))</f>
      </c>
      <c r="U145" s="213" t="str">
        <f>IF(Kemi!U140="","",IF(Kemi!U140=0,"",Kemi!U140))</f>
        <v> </v>
      </c>
      <c r="V145" s="194">
        <f>IF(Kemi!V140="","",Kemi!V140)</f>
      </c>
      <c r="W145" s="213">
        <f>IF(Kemi!W140="","",IF(Kemi!W140=0,"",Kemi!W140))</f>
      </c>
    </row>
    <row r="146" spans="1:23" ht="20.25">
      <c r="A146" s="235">
        <f>IF(Kemi!A141="","",IF(Kemi!A141=0,"",Kemi!A141))</f>
      </c>
      <c r="B146" s="483">
        <f>IF(Kemi!B141="","",IF(Kemi!B141=0,"",Kemi!B141))</f>
      </c>
      <c r="C146" s="483">
        <f>IF(Kemi!C141="","",IF(Kemi!C141=0,"",Kemi!C141))</f>
      </c>
      <c r="D146" s="483">
        <f>IF(Kemi!D141="","",IF(Kemi!D141=0,"",Kemi!D141))</f>
      </c>
      <c r="E146" s="483">
        <f>IF(Kemi!E141="","",IF(Kemi!E141=0,"",Kemi!E141))</f>
      </c>
      <c r="F146" s="483">
        <f>IF(Kemi!F141="","",IF(Kemi!F141=0,"",Kemi!F141))</f>
      </c>
      <c r="G146" s="483">
        <f>IF(Kemi!G141="","",IF(Kemi!G141=0,"",Kemi!G141))</f>
      </c>
      <c r="H146" s="483">
        <f>IF(Kemi!H141="","",IF(Kemi!H141=0,"",Kemi!H141))</f>
      </c>
      <c r="I146" s="483">
        <f>IF(Kemi!I141="","",IF(Kemi!I141=0,"",Kemi!I141))</f>
      </c>
      <c r="J146" s="483">
        <f>IF(Kemi!J141="","",IF(Kemi!J141=0,"",Kemi!J141))</f>
      </c>
      <c r="K146" s="483">
        <f>IF(Kemi!K141="","",IF(Kemi!K141=0,"",Kemi!K141))</f>
      </c>
      <c r="L146" s="483">
        <f>IF(Kemi!L141="","",IF(Kemi!L141=0,"",Kemi!L141))</f>
      </c>
      <c r="M146" s="483">
        <f>IF(Kemi!M141="","",IF(Kemi!M141=0,"",Kemi!M141))</f>
      </c>
      <c r="N146" s="483">
        <f>IF(Kemi!N141="","",IF(Kemi!N141=0,"",Kemi!N141))</f>
      </c>
      <c r="O146" s="483">
        <f>IF(Kemi!O141="","",IF(Kemi!O141=0,"",Kemi!O141))</f>
      </c>
      <c r="P146" s="483">
        <f>IF(Kemi!P141="","",IF(Kemi!P141=0,"",Kemi!P141))</f>
      </c>
      <c r="Q146" s="483">
        <f>IF(Kemi!Q141="","",IF(Kemi!Q141=0,"",Kemi!Q141))</f>
      </c>
      <c r="R146" s="483">
        <f>IF(Kemi!R141="","",IF(Kemi!R141=0,"",Kemi!R141))</f>
      </c>
      <c r="S146" s="483">
        <f>IF(Kemi!S141="","",IF(Kemi!S141=0,"",Kemi!S141))</f>
      </c>
      <c r="T146" s="484">
        <f>IF(Kemi!T141="","",IF(Kemi!T141=0,"",Kemi!T141))</f>
      </c>
      <c r="U146" s="213" t="str">
        <f>IF(Kemi!U141="","",IF(Kemi!U141=0,"",Kemi!U141))</f>
        <v> </v>
      </c>
      <c r="V146" s="194">
        <f>IF(Kemi!V141="","",Kemi!V141)</f>
      </c>
      <c r="W146" s="213">
        <f>IF(Kemi!W141="","",IF(Kemi!W141=0,"",Kemi!W141))</f>
      </c>
    </row>
    <row r="147" spans="1:23" ht="20.25">
      <c r="A147" s="235">
        <f>IF(Kemi!A142="","",IF(Kemi!A142=0,"",Kemi!A142))</f>
      </c>
      <c r="B147" s="483">
        <f>IF(Kemi!B142="","",IF(Kemi!B142=0,"",Kemi!B142))</f>
      </c>
      <c r="C147" s="483">
        <f>IF(Kemi!C142="","",IF(Kemi!C142=0,"",Kemi!C142))</f>
      </c>
      <c r="D147" s="483">
        <f>IF(Kemi!D142="","",IF(Kemi!D142=0,"",Kemi!D142))</f>
      </c>
      <c r="E147" s="483">
        <f>IF(Kemi!E142="","",IF(Kemi!E142=0,"",Kemi!E142))</f>
      </c>
      <c r="F147" s="483">
        <f>IF(Kemi!F142="","",IF(Kemi!F142=0,"",Kemi!F142))</f>
      </c>
      <c r="G147" s="483">
        <f>IF(Kemi!G142="","",IF(Kemi!G142=0,"",Kemi!G142))</f>
      </c>
      <c r="H147" s="483">
        <f>IF(Kemi!H142="","",IF(Kemi!H142=0,"",Kemi!H142))</f>
      </c>
      <c r="I147" s="483">
        <f>IF(Kemi!I142="","",IF(Kemi!I142=0,"",Kemi!I142))</f>
      </c>
      <c r="J147" s="483">
        <f>IF(Kemi!J142="","",IF(Kemi!J142=0,"",Kemi!J142))</f>
      </c>
      <c r="K147" s="483">
        <f>IF(Kemi!K142="","",IF(Kemi!K142=0,"",Kemi!K142))</f>
      </c>
      <c r="L147" s="483">
        <f>IF(Kemi!L142="","",IF(Kemi!L142=0,"",Kemi!L142))</f>
      </c>
      <c r="M147" s="483">
        <f>IF(Kemi!M142="","",IF(Kemi!M142=0,"",Kemi!M142))</f>
      </c>
      <c r="N147" s="483">
        <f>IF(Kemi!N142="","",IF(Kemi!N142=0,"",Kemi!N142))</f>
      </c>
      <c r="O147" s="483">
        <f>IF(Kemi!O142="","",IF(Kemi!O142=0,"",Kemi!O142))</f>
      </c>
      <c r="P147" s="483">
        <f>IF(Kemi!P142="","",IF(Kemi!P142=0,"",Kemi!P142))</f>
      </c>
      <c r="Q147" s="483">
        <f>IF(Kemi!Q142="","",IF(Kemi!Q142=0,"",Kemi!Q142))</f>
      </c>
      <c r="R147" s="483">
        <f>IF(Kemi!R142="","",IF(Kemi!R142=0,"",Kemi!R142))</f>
      </c>
      <c r="S147" s="483">
        <f>IF(Kemi!S142="","",IF(Kemi!S142=0,"",Kemi!S142))</f>
      </c>
      <c r="T147" s="484">
        <f>IF(Kemi!T142="","",IF(Kemi!T142=0,"",Kemi!T142))</f>
      </c>
      <c r="U147" s="213" t="str">
        <f>IF(Kemi!U142="","",IF(Kemi!U142=0,"",Kemi!U142))</f>
        <v> </v>
      </c>
      <c r="V147" s="194">
        <f>IF(Kemi!V142="","",Kemi!V142)</f>
      </c>
      <c r="W147" s="213">
        <f>IF(Kemi!W142="","",IF(Kemi!W142=0,"",Kemi!W142))</f>
      </c>
    </row>
    <row r="148" spans="1:23" ht="20.25">
      <c r="A148" s="235">
        <f>IF(Kemi!A143="","",IF(Kemi!A143=0,"",Kemi!A143))</f>
      </c>
      <c r="B148" s="483">
        <f>IF(Kemi!B143="","",IF(Kemi!B143=0,"",Kemi!B143))</f>
      </c>
      <c r="C148" s="483">
        <f>IF(Kemi!C143="","",IF(Kemi!C143=0,"",Kemi!C143))</f>
      </c>
      <c r="D148" s="483">
        <f>IF(Kemi!D143="","",IF(Kemi!D143=0,"",Kemi!D143))</f>
      </c>
      <c r="E148" s="483">
        <f>IF(Kemi!E143="","",IF(Kemi!E143=0,"",Kemi!E143))</f>
      </c>
      <c r="F148" s="483">
        <f>IF(Kemi!F143="","",IF(Kemi!F143=0,"",Kemi!F143))</f>
      </c>
      <c r="G148" s="483">
        <f>IF(Kemi!G143="","",IF(Kemi!G143=0,"",Kemi!G143))</f>
      </c>
      <c r="H148" s="483">
        <f>IF(Kemi!H143="","",IF(Kemi!H143=0,"",Kemi!H143))</f>
      </c>
      <c r="I148" s="483">
        <f>IF(Kemi!I143="","",IF(Kemi!I143=0,"",Kemi!I143))</f>
      </c>
      <c r="J148" s="483">
        <f>IF(Kemi!J143="","",IF(Kemi!J143=0,"",Kemi!J143))</f>
      </c>
      <c r="K148" s="483">
        <f>IF(Kemi!K143="","",IF(Kemi!K143=0,"",Kemi!K143))</f>
      </c>
      <c r="L148" s="483">
        <f>IF(Kemi!L143="","",IF(Kemi!L143=0,"",Kemi!L143))</f>
      </c>
      <c r="M148" s="483">
        <f>IF(Kemi!M143="","",IF(Kemi!M143=0,"",Kemi!M143))</f>
      </c>
      <c r="N148" s="483">
        <f>IF(Kemi!N143="","",IF(Kemi!N143=0,"",Kemi!N143))</f>
      </c>
      <c r="O148" s="483">
        <f>IF(Kemi!O143="","",IF(Kemi!O143=0,"",Kemi!O143))</f>
      </c>
      <c r="P148" s="483">
        <f>IF(Kemi!P143="","",IF(Kemi!P143=0,"",Kemi!P143))</f>
      </c>
      <c r="Q148" s="483">
        <f>IF(Kemi!Q143="","",IF(Kemi!Q143=0,"",Kemi!Q143))</f>
      </c>
      <c r="R148" s="483">
        <f>IF(Kemi!R143="","",IF(Kemi!R143=0,"",Kemi!R143))</f>
      </c>
      <c r="S148" s="483">
        <f>IF(Kemi!S143="","",IF(Kemi!S143=0,"",Kemi!S143))</f>
      </c>
      <c r="T148" s="484">
        <f>IF(Kemi!T143="","",IF(Kemi!T143=0,"",Kemi!T143))</f>
      </c>
      <c r="U148" s="213" t="str">
        <f>IF(Kemi!U143="","",IF(Kemi!U143=0,"",Kemi!U143))</f>
        <v> </v>
      </c>
      <c r="V148" s="194">
        <f>IF(Kemi!V143="","",Kemi!V143)</f>
      </c>
      <c r="W148" s="213">
        <f>IF(Kemi!W143="","",IF(Kemi!W143=0,"",Kemi!W143))</f>
      </c>
    </row>
    <row r="149" spans="1:23" ht="20.25">
      <c r="A149" s="235"/>
      <c r="B149" s="484"/>
      <c r="C149" s="484"/>
      <c r="D149" s="484"/>
      <c r="E149" s="484"/>
      <c r="F149" s="484"/>
      <c r="G149" s="484"/>
      <c r="H149" s="484"/>
      <c r="I149" s="484"/>
      <c r="J149" s="484"/>
      <c r="K149" s="484"/>
      <c r="L149" s="484"/>
      <c r="M149" s="484"/>
      <c r="N149" s="484"/>
      <c r="O149" s="484"/>
      <c r="P149" s="484"/>
      <c r="Q149" s="484"/>
      <c r="R149" s="484"/>
      <c r="S149" s="484"/>
      <c r="T149" s="484"/>
      <c r="U149" s="213">
        <f>IF(Kemi!X144="","",IF(Kemi!X144=0,"",Kemi!X144))</f>
      </c>
      <c r="V149" s="192"/>
      <c r="W149" s="213"/>
    </row>
    <row r="150" spans="1:22" ht="20.25">
      <c r="A150" s="407">
        <f>IF(Kemi!A145="","",Kemi!A145)</f>
      </c>
      <c r="B150" s="408">
        <f>IF(Kemi!B145="","",Kemi!B145)</f>
      </c>
      <c r="C150" s="408" t="str">
        <f>IF(Kemi!C145="","",Kemi!C145)</f>
        <v>Midler i alt</v>
      </c>
      <c r="D150" s="408"/>
      <c r="E150" s="408"/>
      <c r="F150" s="408">
        <f>IF(Kemi!F145="","",Kemi!F145)</f>
      </c>
      <c r="G150" s="408">
        <f>IF(Kemi!G145="","",Kemi!G145)</f>
      </c>
      <c r="H150" s="408">
        <f>IF(Kemi!H145="","",Kemi!H145)</f>
      </c>
      <c r="I150" s="408">
        <f>IF(Kemi!I145="","",Kemi!I145)</f>
      </c>
      <c r="J150" s="408">
        <f>IF(Kemi!J145="","",Kemi!J145)</f>
      </c>
      <c r="K150" s="408">
        <f>IF(Kemi!K145="","",Kemi!K145)</f>
      </c>
      <c r="L150" s="408">
        <f>IF(Kemi!L145="","",Kemi!L145)</f>
      </c>
      <c r="M150" s="408">
        <f>IF(Kemi!M145="","",Kemi!M145)</f>
      </c>
      <c r="N150" s="408">
        <f>IF(Kemi!N145="","",Kemi!N145)</f>
      </c>
      <c r="O150" s="408">
        <f>IF(Kemi!O145="","",Kemi!O145)</f>
      </c>
      <c r="P150" s="408">
        <f>IF(Kemi!P145="","",Kemi!P145)</f>
      </c>
      <c r="Q150" s="408">
        <f>IF(Kemi!Q145="","",Kemi!Q145)</f>
      </c>
      <c r="R150" s="408">
        <f>IF(Kemi!R145="","",Kemi!R145)</f>
      </c>
      <c r="S150" s="408">
        <f>IF(Kemi!S145="","",Kemi!S145)</f>
      </c>
      <c r="T150" s="408">
        <f>IF(Kemi!T145="","",Kemi!T145)</f>
      </c>
      <c r="U150" s="408" t="str">
        <f>IF(Kemi!V145="","",Kemi!V145)</f>
        <v>Kr.</v>
      </c>
      <c r="V150" s="227">
        <f>IF(Kemi!W145="","",IF(Kemi!W145=0,"",Kemi!W145))</f>
      </c>
    </row>
    <row r="151" spans="1:22" ht="20.25">
      <c r="A151" s="407"/>
      <c r="B151" s="408"/>
      <c r="C151" s="408"/>
      <c r="D151" s="408"/>
      <c r="E151" s="408"/>
      <c r="F151" s="408"/>
      <c r="G151" s="408"/>
      <c r="H151" s="408"/>
      <c r="I151" s="408"/>
      <c r="J151" s="408"/>
      <c r="K151" s="408"/>
      <c r="L151" s="408"/>
      <c r="M151" s="408"/>
      <c r="N151" s="408"/>
      <c r="O151" s="408"/>
      <c r="P151" s="408"/>
      <c r="Q151" s="408"/>
      <c r="R151" s="408"/>
      <c r="S151" s="408"/>
      <c r="T151" s="408"/>
      <c r="U151" s="408"/>
      <c r="V151" s="214"/>
    </row>
    <row r="152" spans="1:22" ht="20.25">
      <c r="A152" s="651" t="str">
        <f>IF(Kemi!A147="","",Kemi!A147)</f>
        <v>4. Økonomi og planlægning</v>
      </c>
      <c r="B152" s="651"/>
      <c r="C152" s="241">
        <f>IF(Kemi!C147="","",Kemi!C147)</f>
      </c>
      <c r="D152" s="241">
        <f>IF(Kemi!D147="","",Kemi!D147)</f>
      </c>
      <c r="E152" s="241">
        <f>IF(Kemi!E147="","",Kemi!E147)</f>
      </c>
      <c r="F152" s="241">
        <f>IF(Kemi!F147="","",Kemi!F147)</f>
      </c>
      <c r="G152" s="241">
        <f>IF(Kemi!G147="","",Kemi!G147)</f>
      </c>
      <c r="H152" s="241">
        <f>IF(Kemi!H147="","",Kemi!H147)</f>
      </c>
      <c r="I152" s="241">
        <f>IF(Kemi!I147="","",Kemi!I147)</f>
      </c>
      <c r="J152" s="241">
        <f>IF(Kemi!J147="","",Kemi!J147)</f>
      </c>
      <c r="K152" s="241">
        <f>IF(Kemi!K147="","",Kemi!K147)</f>
      </c>
      <c r="L152" s="241">
        <f>IF(Kemi!L147="","",Kemi!L147)</f>
      </c>
      <c r="M152" s="241">
        <f>IF(Kemi!M147="","",Kemi!M147)</f>
      </c>
      <c r="N152" s="241">
        <f>IF(Kemi!N147="","",Kemi!N147)</f>
      </c>
      <c r="O152" s="198"/>
      <c r="P152" s="198"/>
      <c r="Q152" s="198"/>
      <c r="R152" s="198"/>
      <c r="S152" s="198"/>
      <c r="T152" s="198"/>
      <c r="U152" s="410"/>
      <c r="V152" s="406"/>
    </row>
    <row r="153" spans="1:22" ht="20.25">
      <c r="A153" s="228">
        <f>IF(Kemi!A148="","",Kemi!A148)</f>
      </c>
      <c r="B153" s="228">
        <f>IF(Kemi!B148="","",Kemi!B148)</f>
      </c>
      <c r="C153" s="228">
        <f>IF(Kemi!C148="","",Kemi!C148)</f>
      </c>
      <c r="D153" s="228">
        <f>IF(Kemi!D148="","",Kemi!D148)</f>
      </c>
      <c r="E153" s="228">
        <f>IF(Kemi!E148="","",Kemi!E148)</f>
      </c>
      <c r="F153" s="228">
        <f>IF(Kemi!F148="","",Kemi!F148)</f>
      </c>
      <c r="G153" s="228">
        <f>IF(Kemi!G148="","",Kemi!G148)</f>
      </c>
      <c r="H153" s="228">
        <f>IF(Kemi!H148="","",Kemi!H148)</f>
      </c>
      <c r="I153" s="228">
        <f>IF(Kemi!I148="","",Kemi!I148)</f>
      </c>
      <c r="J153" s="228">
        <f>IF(Kemi!J148="","",Kemi!J148)</f>
      </c>
      <c r="K153" s="228">
        <f>IF(Kemi!K148="","",Kemi!K148)</f>
      </c>
      <c r="L153" s="228">
        <f>IF(Kemi!L148="","",Kemi!L148)</f>
      </c>
      <c r="M153" s="228">
        <f>IF(Kemi!M148="","",Kemi!M148)</f>
      </c>
      <c r="N153" s="228">
        <f>IF(Kemi!N148="","",Kemi!N148)</f>
      </c>
      <c r="O153" s="228">
        <f>IF(Kemi!O148="","",Kemi!O148)</f>
      </c>
      <c r="P153" s="228">
        <f>IF(Kemi!P148="","",Kemi!P148)</f>
      </c>
      <c r="Q153" s="228">
        <f>IF(Kemi!Q148="","",Kemi!Q148)</f>
      </c>
      <c r="R153" s="228">
        <f>IF(Kemi!R148="","",Kemi!R148)</f>
      </c>
      <c r="S153" s="228">
        <f>IF(Kemi!S148="","",Kemi!S148)</f>
      </c>
      <c r="T153" s="228">
        <f>IF(Kemi!T148="","",Kemi!T148)</f>
      </c>
      <c r="U153" s="228">
        <f>IF(Kemi!U148="","",Kemi!U148)</f>
      </c>
      <c r="V153" s="214">
        <f>IF(Kemi!V148="","",Kemi!V148)</f>
      </c>
    </row>
    <row r="154" spans="1:22" ht="18">
      <c r="A154" s="201" t="str">
        <f>IF(Kemi!A149="","",Kemi!A149)</f>
        <v>Metoder</v>
      </c>
      <c r="B154" s="201">
        <f>IF(Kemi!B149="","",Kemi!B149)</f>
      </c>
      <c r="C154" s="650" t="str">
        <f>IF(Kemi!C149="","",Kemi!C149)</f>
        <v>Timer / ha</v>
      </c>
      <c r="D154" s="650"/>
      <c r="E154" s="650" t="str">
        <f>IF(Kemi!E149="","",Kemi!E149)</f>
        <v>Kr. / time</v>
      </c>
      <c r="F154" s="650"/>
      <c r="G154" s="650" t="str">
        <f>IF(Kemi!G149="","",Kemi!G149)</f>
        <v>Kr. / ha</v>
      </c>
      <c r="H154" s="650"/>
      <c r="I154" s="650" t="str">
        <f>IF(Kemi!I149="","",Kemi!I149)</f>
        <v>Ha.</v>
      </c>
      <c r="J154" s="650"/>
      <c r="K154" s="201">
        <f>IF(Kemi!K149="","",Kemi!K149)</f>
      </c>
      <c r="L154" s="650" t="str">
        <f>IF(Kemi!L149="","",Kemi!L149)</f>
        <v>Omkost.</v>
      </c>
      <c r="M154" s="650"/>
      <c r="N154" s="199">
        <f>IF(Kemi!N149="","",Kemi!N149)</f>
      </c>
      <c r="O154" s="199">
        <f>IF(Kemi!O149="","",Kemi!O149)</f>
      </c>
      <c r="P154" s="199">
        <f>IF(Kemi!P149="","",Kemi!P149)</f>
      </c>
      <c r="Q154" s="199">
        <f>IF(Kemi!Q149="","",Kemi!Q149)</f>
      </c>
      <c r="R154" s="199">
        <f>IF(Kemi!R149="","",Kemi!R149)</f>
      </c>
      <c r="S154" s="199">
        <f>IF(Kemi!S149="","",Kemi!S149)</f>
      </c>
      <c r="T154" s="199">
        <f>IF(Kemi!T149="","",Kemi!T149)</f>
      </c>
      <c r="U154" s="199">
        <f>IF(Kemi!U149="","",Kemi!U149)</f>
      </c>
      <c r="V154" s="200"/>
    </row>
    <row r="155" spans="1:22" ht="18">
      <c r="A155" s="409" t="str">
        <f>IF(Kemi!A150="","",Kemi!A150)</f>
        <v>Traktorbom</v>
      </c>
      <c r="B155" s="411">
        <f>IF(Kemi!B150="","",Kemi!B150)</f>
      </c>
      <c r="C155" s="644">
        <f>IF(Kemi!C150="","",Kemi!C150)</f>
      </c>
      <c r="D155" s="644"/>
      <c r="E155" s="642">
        <f>IF(Kemi!E150="","",Kemi!E150)</f>
      </c>
      <c r="F155" s="642"/>
      <c r="G155" s="647">
        <f>IF(Kemi!G150="","",Kemi!G150)</f>
        <v>0</v>
      </c>
      <c r="H155" s="647"/>
      <c r="I155" s="647">
        <f>IF(Kemi!I150="","",Kemi!I150)</f>
        <v>0</v>
      </c>
      <c r="J155" s="647"/>
      <c r="K155" s="408">
        <f>IF(Kemi!K150="","",Kemi!K150)</f>
      </c>
      <c r="L155" s="647">
        <f>IF(Kemi!L150="","",Kemi!L150)</f>
        <v>0</v>
      </c>
      <c r="M155" s="647"/>
      <c r="N155" s="214">
        <f>IF(Kemi!N150="","",Kemi!N150)</f>
      </c>
      <c r="O155" s="199">
        <f>IF(Kemi!O150="","",Kemi!O150)</f>
      </c>
      <c r="P155" s="199">
        <f>IF(Kemi!P150="","",Kemi!P150)</f>
      </c>
      <c r="Q155" s="199">
        <f>IF(Kemi!Q150="","",Kemi!Q150)</f>
      </c>
      <c r="R155" s="199">
        <f>IF(Kemi!R150="","",Kemi!R150)</f>
      </c>
      <c r="S155" s="199">
        <f>IF(Kemi!S150="","",Kemi!S150)</f>
      </c>
      <c r="T155" s="199">
        <f>IF(Kemi!T150="","",Kemi!T150)</f>
      </c>
      <c r="U155" s="199">
        <f>IF(Kemi!U150="","",Kemi!U150)</f>
      </c>
      <c r="V155" s="200"/>
    </row>
    <row r="156" spans="1:22" ht="18">
      <c r="A156" s="409" t="str">
        <f>IF(Kemi!A151="","",Kemi!A151)</f>
        <v>ATV bomsprøjte</v>
      </c>
      <c r="B156" s="411">
        <f>IF(Kemi!B151="","",Kemi!B151)</f>
      </c>
      <c r="C156" s="644">
        <f>IF(Kemi!C151="","",Kemi!C151)</f>
      </c>
      <c r="D156" s="644"/>
      <c r="E156" s="642">
        <f>IF(Kemi!E151="","",Kemi!E151)</f>
      </c>
      <c r="F156" s="642"/>
      <c r="G156" s="647">
        <f>IF(Kemi!G151="","",Kemi!G151)</f>
        <v>0</v>
      </c>
      <c r="H156" s="647"/>
      <c r="I156" s="647">
        <f>IF(Kemi!I151="","",Kemi!I151)</f>
        <v>0</v>
      </c>
      <c r="J156" s="647"/>
      <c r="K156" s="408">
        <f>IF(Kemi!K151="","",Kemi!K151)</f>
      </c>
      <c r="L156" s="647">
        <f>IF(Kemi!L151="","",Kemi!L151)</f>
        <v>0</v>
      </c>
      <c r="M156" s="647"/>
      <c r="N156" s="214">
        <f>IF(Kemi!N151="","",Kemi!N151)</f>
      </c>
      <c r="O156" s="199">
        <f>IF(Kemi!O151="","",Kemi!O151)</f>
      </c>
      <c r="P156" s="199">
        <f>IF(Kemi!P151="","",Kemi!P151)</f>
      </c>
      <c r="Q156" s="199">
        <f>IF(Kemi!Q151="","",Kemi!Q151)</f>
      </c>
      <c r="R156" s="199">
        <f>IF(Kemi!R151="","",Kemi!R151)</f>
      </c>
      <c r="S156" s="199">
        <f>IF(Kemi!S151="","",Kemi!S151)</f>
      </c>
      <c r="T156" s="199">
        <f>IF(Kemi!T151="","",Kemi!T151)</f>
      </c>
      <c r="U156" s="199">
        <f>IF(Kemi!U151="","",Kemi!U151)</f>
      </c>
      <c r="V156" s="200"/>
    </row>
    <row r="157" spans="1:24" ht="18">
      <c r="A157" s="409" t="str">
        <f>IF(Kemi!A152="","",Kemi!A152)</f>
        <v>Rygsprøjte</v>
      </c>
      <c r="B157" s="411">
        <f>IF(Kemi!B152="","",Kemi!B152)</f>
      </c>
      <c r="C157" s="644">
        <f>IF(Kemi!C152="","",Kemi!C152)</f>
      </c>
      <c r="D157" s="644"/>
      <c r="E157" s="642">
        <f>IF(Kemi!E152="","",Kemi!E152)</f>
      </c>
      <c r="F157" s="642"/>
      <c r="G157" s="647">
        <f>IF(Kemi!G152="","",Kemi!G152)</f>
        <v>0</v>
      </c>
      <c r="H157" s="647"/>
      <c r="I157" s="647">
        <f>IF(Kemi!I152="","",Kemi!I152)</f>
        <v>0</v>
      </c>
      <c r="J157" s="647"/>
      <c r="K157" s="408">
        <f>IF(Kemi!K152="","",Kemi!K152)</f>
      </c>
      <c r="L157" s="647">
        <f>IF(Kemi!L152="","",Kemi!L152)</f>
        <v>0</v>
      </c>
      <c r="M157" s="647"/>
      <c r="N157" s="214">
        <f>IF(Kemi!N152="","",Kemi!N152)</f>
      </c>
      <c r="O157" s="199">
        <f>IF(Kemi!O152="","",Kemi!O152)</f>
      </c>
      <c r="P157" s="199">
        <f>IF(Kemi!P152="","",Kemi!P152)</f>
      </c>
      <c r="Q157" s="199">
        <f>IF(Kemi!Q152="","",Kemi!Q152)</f>
      </c>
      <c r="R157" s="199">
        <f>IF(Kemi!R152="","",Kemi!R152)</f>
      </c>
      <c r="S157" s="199">
        <f>IF(Kemi!S152="","",Kemi!S152)</f>
      </c>
      <c r="T157" s="199">
        <f>IF(Kemi!T152="","",Kemi!T152)</f>
      </c>
      <c r="U157" s="199">
        <f>IF(Kemi!U152="","",Kemi!U152)</f>
      </c>
      <c r="V157" s="200"/>
      <c r="W157">
        <f>IF(Kemi!W176="","",Kemi!W176)</f>
      </c>
      <c r="X157">
        <f>IF(Kemi!X176="","",Kemi!X176)</f>
      </c>
    </row>
    <row r="158" spans="1:24" ht="18">
      <c r="A158" s="409" t="str">
        <f>IF(Kemi!A153="","",Kemi!A153)</f>
        <v>Herbi CDA</v>
      </c>
      <c r="B158" s="411">
        <f>IF(Kemi!B153="","",Kemi!B153)</f>
      </c>
      <c r="C158" s="644">
        <f>IF(Kemi!C153="","",Kemi!C153)</f>
      </c>
      <c r="D158" s="644"/>
      <c r="E158" s="642">
        <f>IF(Kemi!E153="","",Kemi!E153)</f>
      </c>
      <c r="F158" s="642"/>
      <c r="G158" s="647">
        <f>IF(Kemi!G153="","",Kemi!G153)</f>
        <v>0</v>
      </c>
      <c r="H158" s="647"/>
      <c r="I158" s="647">
        <f>IF(Kemi!I153="","",Kemi!I153)</f>
        <v>0</v>
      </c>
      <c r="J158" s="647"/>
      <c r="K158" s="408">
        <f>IF(Kemi!K153="","",Kemi!K153)</f>
      </c>
      <c r="L158" s="647">
        <f>IF(Kemi!L153="","",Kemi!L153)</f>
        <v>0</v>
      </c>
      <c r="M158" s="647"/>
      <c r="N158" s="214">
        <f>IF(Kemi!N153="","",Kemi!N153)</f>
      </c>
      <c r="O158" s="199">
        <f>IF(Kemi!O153="","",Kemi!O153)</f>
      </c>
      <c r="P158" s="199">
        <f>IF(Kemi!P153="","",Kemi!P153)</f>
      </c>
      <c r="Q158" s="199">
        <f>IF(Kemi!Q153="","",Kemi!Q153)</f>
      </c>
      <c r="R158" s="199">
        <f>IF(Kemi!R153="","",Kemi!R153)</f>
      </c>
      <c r="S158" s="199">
        <f>IF(Kemi!S153="","",Kemi!S153)</f>
      </c>
      <c r="T158" s="199">
        <f>IF(Kemi!T153="","",Kemi!T153)</f>
      </c>
      <c r="U158" s="199">
        <f>IF(Kemi!U153="","",Kemi!U153)</f>
      </c>
      <c r="V158" s="200"/>
      <c r="W158">
        <f>IF(Kemi!W148="","",Kemi!W148)</f>
      </c>
      <c r="X158">
        <f>IF(Kemi!X148="","",Kemi!X148)</f>
      </c>
    </row>
    <row r="159" spans="1:22" ht="18">
      <c r="A159" s="409" t="str">
        <f>IF(Kemi!A154="","",Kemi!A154)</f>
        <v>Smøring</v>
      </c>
      <c r="B159" s="411">
        <f>IF(Kemi!B154="","",Kemi!B154)</f>
      </c>
      <c r="C159" s="644">
        <f>IF(Kemi!C154="","",Kemi!C154)</f>
      </c>
      <c r="D159" s="644"/>
      <c r="E159" s="642">
        <f>IF(Kemi!E154="","",Kemi!E154)</f>
      </c>
      <c r="F159" s="642"/>
      <c r="G159" s="647">
        <f>IF(Kemi!G154="","",Kemi!G154)</f>
        <v>0</v>
      </c>
      <c r="H159" s="647"/>
      <c r="I159" s="647">
        <f>IF(Kemi!I154="","",Kemi!I154)</f>
        <v>0</v>
      </c>
      <c r="J159" s="647"/>
      <c r="K159" s="408">
        <f>IF(Kemi!K154="","",Kemi!K154)</f>
      </c>
      <c r="L159" s="647">
        <f>IF(Kemi!L154="","",Kemi!L154)</f>
        <v>0</v>
      </c>
      <c r="M159" s="647"/>
      <c r="N159" s="214">
        <f>IF(Kemi!N154="","",Kemi!N154)</f>
      </c>
      <c r="O159" s="199">
        <f>IF(Kemi!O154="","",Kemi!O154)</f>
      </c>
      <c r="P159" s="199">
        <f>IF(Kemi!P154="","",Kemi!P154)</f>
      </c>
      <c r="Q159" s="199">
        <f>IF(Kemi!Q154="","",Kemi!Q154)</f>
      </c>
      <c r="R159" s="199">
        <f>IF(Kemi!R154="","",Kemi!R154)</f>
      </c>
      <c r="S159" s="199">
        <f>IF(Kemi!S154="","",Kemi!S154)</f>
      </c>
      <c r="T159" s="199">
        <f>IF(Kemi!T154="","",Kemi!T154)</f>
      </c>
      <c r="U159" s="199">
        <f>IF(Kemi!U154="","",Kemi!U154)</f>
      </c>
      <c r="V159" s="200"/>
    </row>
    <row r="160" spans="1:22" ht="18">
      <c r="A160" s="409" t="str">
        <f>IF(Kemi!A155="","",Kemi!A155)</f>
        <v>Pensling</v>
      </c>
      <c r="B160" s="411">
        <f>IF(Kemi!B155="","",Kemi!B155)</f>
      </c>
      <c r="C160" s="644">
        <f>IF(Kemi!C155="","",Kemi!C155)</f>
      </c>
      <c r="D160" s="644"/>
      <c r="E160" s="642">
        <f>IF(Kemi!E155="","",Kemi!E155)</f>
      </c>
      <c r="F160" s="642"/>
      <c r="G160" s="647">
        <f>IF(Kemi!G155="","",Kemi!G155)</f>
        <v>0</v>
      </c>
      <c r="H160" s="647"/>
      <c r="I160" s="647">
        <f>IF(Kemi!I155="","",Kemi!I155)</f>
        <v>0</v>
      </c>
      <c r="J160" s="647"/>
      <c r="K160" s="408">
        <f>IF(Kemi!K155="","",Kemi!K155)</f>
      </c>
      <c r="L160" s="647">
        <f>IF(Kemi!L155="","",Kemi!L155)</f>
        <v>0</v>
      </c>
      <c r="M160" s="647"/>
      <c r="N160" s="214">
        <f>IF(Kemi!N155="","",Kemi!N155)</f>
      </c>
      <c r="O160" s="199">
        <f>IF(Kemi!O155="","",Kemi!O155)</f>
      </c>
      <c r="P160" s="199">
        <f>IF(Kemi!P155="","",Kemi!P155)</f>
      </c>
      <c r="Q160" s="199">
        <f>IF(Kemi!Q155="","",Kemi!Q155)</f>
      </c>
      <c r="R160" s="199">
        <f>IF(Kemi!R155="","",Kemi!R155)</f>
      </c>
      <c r="S160" s="199">
        <f>IF(Kemi!S155="","",Kemi!S155)</f>
      </c>
      <c r="T160" s="199">
        <f>IF(Kemi!T155="","",Kemi!T155)</f>
      </c>
      <c r="U160" s="199">
        <f>IF(Kemi!U155="","",Kemi!U155)</f>
      </c>
      <c r="V160" s="200"/>
    </row>
    <row r="161" spans="1:22" ht="18">
      <c r="A161" s="409" t="str">
        <f>IF(Kemi!A156="","",Kemi!A156)</f>
        <v>Tågesprøjte</v>
      </c>
      <c r="B161" s="411">
        <f>IF(Kemi!B156="","",Kemi!B156)</f>
      </c>
      <c r="C161" s="644">
        <f>IF(Kemi!C156="","",Kemi!C156)</f>
      </c>
      <c r="D161" s="644"/>
      <c r="E161" s="642">
        <f>IF(Kemi!E156="","",Kemi!E156)</f>
      </c>
      <c r="F161" s="642"/>
      <c r="G161" s="647">
        <f>IF(Kemi!G156="","",Kemi!G156)</f>
        <v>0</v>
      </c>
      <c r="H161" s="647"/>
      <c r="I161" s="647">
        <f>IF(Kemi!I156="","",Kemi!I156)</f>
        <v>0</v>
      </c>
      <c r="J161" s="647"/>
      <c r="K161" s="408">
        <f>IF(Kemi!K156="","",Kemi!K156)</f>
      </c>
      <c r="L161" s="647">
        <f>IF(Kemi!L156="","",Kemi!L156)</f>
        <v>0</v>
      </c>
      <c r="M161" s="647"/>
      <c r="N161" s="214">
        <f>IF(Kemi!N156="","",Kemi!N156)</f>
      </c>
      <c r="O161" s="199">
        <f>IF(Kemi!O156="","",Kemi!O156)</f>
      </c>
      <c r="P161" s="199">
        <f>IF(Kemi!P156="","",Kemi!P156)</f>
      </c>
      <c r="Q161" s="199">
        <f>IF(Kemi!Q156="","",Kemi!Q156)</f>
      </c>
      <c r="R161" s="199">
        <f>IF(Kemi!R156="","",Kemi!R156)</f>
      </c>
      <c r="S161" s="199">
        <f>IF(Kemi!S156="","",Kemi!S156)</f>
      </c>
      <c r="T161" s="199">
        <f>IF(Kemi!T156="","",Kemi!T156)</f>
      </c>
      <c r="U161" s="199">
        <f>IF(Kemi!U156="","",Kemi!U156)</f>
      </c>
      <c r="V161" s="200"/>
    </row>
    <row r="162" spans="1:22" ht="18">
      <c r="A162" s="409">
        <f>IF(Kemi!A157="","",Kemi!A157)</f>
        <v>0</v>
      </c>
      <c r="B162" s="411">
        <f>IF(Kemi!B157="","",Kemi!B157)</f>
      </c>
      <c r="C162" s="644">
        <f>IF(Kemi!C157="","",Kemi!C157)</f>
      </c>
      <c r="D162" s="644"/>
      <c r="E162" s="642">
        <f>IF(Kemi!E157="","",Kemi!E157)</f>
      </c>
      <c r="F162" s="642"/>
      <c r="G162" s="647">
        <f>IF(Kemi!G157="","",Kemi!G157)</f>
        <v>0</v>
      </c>
      <c r="H162" s="647"/>
      <c r="I162" s="647">
        <f>IF(Kemi!I157="","",Kemi!I157)</f>
        <v>0</v>
      </c>
      <c r="J162" s="647"/>
      <c r="K162" s="408">
        <f>IF(Kemi!K157="","",Kemi!K157)</f>
      </c>
      <c r="L162" s="647">
        <f>IF(Kemi!L157="","",Kemi!L157)</f>
        <v>0</v>
      </c>
      <c r="M162" s="647"/>
      <c r="N162" s="214">
        <f>IF(Kemi!N157="","",Kemi!N157)</f>
      </c>
      <c r="O162" s="199">
        <f>IF(Kemi!O157="","",Kemi!O157)</f>
      </c>
      <c r="P162" s="199">
        <f>IF(Kemi!P157="","",Kemi!P157)</f>
      </c>
      <c r="Q162" s="199">
        <f>IF(Kemi!Q157="","",Kemi!Q157)</f>
      </c>
      <c r="R162" s="199">
        <f>IF(Kemi!R157="","",Kemi!R157)</f>
      </c>
      <c r="S162" s="199">
        <f>IF(Kemi!S157="","",Kemi!S157)</f>
      </c>
      <c r="T162" s="199">
        <f>IF(Kemi!T157="","",Kemi!T157)</f>
      </c>
      <c r="U162" s="199">
        <f>IF(Kemi!U157="","",Kemi!U157)</f>
      </c>
      <c r="V162" s="200"/>
    </row>
    <row r="163" spans="1:22" ht="18">
      <c r="A163" s="409">
        <f>IF(Kemi!A158="","",Kemi!A158)</f>
        <v>0</v>
      </c>
      <c r="B163" s="411">
        <f>IF(Kemi!B158="","",Kemi!B158)</f>
      </c>
      <c r="C163" s="644">
        <f>IF(Kemi!C158="","",Kemi!C158)</f>
      </c>
      <c r="D163" s="644"/>
      <c r="E163" s="642">
        <f>IF(Kemi!E158="","",Kemi!E158)</f>
      </c>
      <c r="F163" s="642"/>
      <c r="G163" s="647">
        <f>IF(Kemi!G158="","",Kemi!G158)</f>
        <v>0</v>
      </c>
      <c r="H163" s="647"/>
      <c r="I163" s="647">
        <f>IF(Kemi!I158="","",Kemi!I158)</f>
        <v>0</v>
      </c>
      <c r="J163" s="647"/>
      <c r="K163" s="408">
        <f>IF(Kemi!K158="","",Kemi!K158)</f>
      </c>
      <c r="L163" s="647">
        <f>IF(Kemi!L158="","",Kemi!L158)</f>
        <v>0</v>
      </c>
      <c r="M163" s="647"/>
      <c r="N163" s="214">
        <f>IF(Kemi!N158="","",Kemi!N158)</f>
      </c>
      <c r="O163" s="199">
        <f>IF(Kemi!O158="","",Kemi!O158)</f>
      </c>
      <c r="P163" s="199">
        <f>IF(Kemi!P158="","",Kemi!P158)</f>
      </c>
      <c r="Q163" s="199">
        <f>IF(Kemi!Q158="","",Kemi!Q158)</f>
      </c>
      <c r="R163" s="199">
        <f>IF(Kemi!R158="","",Kemi!R158)</f>
      </c>
      <c r="S163" s="199">
        <f>IF(Kemi!S158="","",Kemi!S158)</f>
      </c>
      <c r="T163" s="199">
        <f>IF(Kemi!T158="","",Kemi!T158)</f>
      </c>
      <c r="U163" s="199">
        <f>IF(Kemi!U158="","",Kemi!U158)</f>
      </c>
      <c r="V163" s="200"/>
    </row>
    <row r="164" spans="1:22" ht="18">
      <c r="A164" s="409">
        <f>IF(Kemi!A159="","",Kemi!A159)</f>
        <v>0</v>
      </c>
      <c r="B164" s="411">
        <f>IF(Kemi!B159="","",Kemi!B159)</f>
      </c>
      <c r="C164" s="644">
        <f>IF(Kemi!C159="","",Kemi!C159)</f>
      </c>
      <c r="D164" s="644"/>
      <c r="E164" s="642">
        <f>IF(Kemi!E159="","",Kemi!E159)</f>
      </c>
      <c r="F164" s="642"/>
      <c r="G164" s="647">
        <f>IF(Kemi!G159="","",Kemi!G159)</f>
        <v>0</v>
      </c>
      <c r="H164" s="647"/>
      <c r="I164" s="647">
        <f>IF(Kemi!I159="","",Kemi!I159)</f>
        <v>0</v>
      </c>
      <c r="J164" s="647"/>
      <c r="K164" s="408">
        <f>IF(Kemi!K159="","",Kemi!K159)</f>
      </c>
      <c r="L164" s="647">
        <f>IF(Kemi!L159="","",Kemi!L159)</f>
        <v>0</v>
      </c>
      <c r="M164" s="647"/>
      <c r="N164" s="214">
        <f>IF(Kemi!N159="","",Kemi!N159)</f>
      </c>
      <c r="O164" s="199">
        <f>IF(Kemi!O159="","",Kemi!O159)</f>
      </c>
      <c r="P164" s="199">
        <f>IF(Kemi!P159="","",Kemi!P159)</f>
      </c>
      <c r="Q164" s="199">
        <f>IF(Kemi!Q159="","",Kemi!Q159)</f>
      </c>
      <c r="R164" s="199">
        <f>IF(Kemi!R159="","",Kemi!R159)</f>
      </c>
      <c r="S164" s="199">
        <f>IF(Kemi!S159="","",Kemi!S159)</f>
      </c>
      <c r="T164" s="199">
        <f>IF(Kemi!T159="","",Kemi!T159)</f>
      </c>
      <c r="U164" s="199">
        <f>IF(Kemi!U159="","",Kemi!U159)</f>
      </c>
      <c r="V164" s="200"/>
    </row>
    <row r="165" spans="1:22" ht="18">
      <c r="A165" s="409">
        <f>IF(Kemi!A160="","",Kemi!A160)</f>
        <v>0</v>
      </c>
      <c r="B165" s="411">
        <f>IF(Kemi!B160="","",Kemi!B160)</f>
      </c>
      <c r="C165" s="644">
        <f>IF(Kemi!C160="","",Kemi!C160)</f>
      </c>
      <c r="D165" s="644"/>
      <c r="E165" s="642">
        <f>IF(Kemi!E160="","",Kemi!E160)</f>
      </c>
      <c r="F165" s="642"/>
      <c r="G165" s="647">
        <f>IF(Kemi!G160="","",Kemi!G160)</f>
        <v>0</v>
      </c>
      <c r="H165" s="647"/>
      <c r="I165" s="647">
        <f>IF(Kemi!I160="","",Kemi!I160)</f>
        <v>0</v>
      </c>
      <c r="J165" s="647"/>
      <c r="K165" s="408">
        <f>IF(Kemi!K160="","",Kemi!K160)</f>
      </c>
      <c r="L165" s="647">
        <f>IF(Kemi!L160="","",Kemi!L160)</f>
        <v>0</v>
      </c>
      <c r="M165" s="647"/>
      <c r="N165" s="214">
        <f>IF(Kemi!N160="","",Kemi!N160)</f>
      </c>
      <c r="O165" s="199">
        <f>IF(Kemi!O160="","",Kemi!O160)</f>
      </c>
      <c r="P165" s="199">
        <f>IF(Kemi!P160="","",Kemi!P160)</f>
      </c>
      <c r="Q165" s="199">
        <f>IF(Kemi!Q160="","",Kemi!Q160)</f>
      </c>
      <c r="R165" s="199">
        <f>IF(Kemi!R160="","",Kemi!R160)</f>
      </c>
      <c r="S165" s="199">
        <f>IF(Kemi!S160="","",Kemi!S160)</f>
      </c>
      <c r="T165" s="199">
        <f>IF(Kemi!T160="","",Kemi!T160)</f>
      </c>
      <c r="U165" s="199">
        <f>IF(Kemi!U160="","",Kemi!U160)</f>
      </c>
      <c r="V165" s="200"/>
    </row>
    <row r="166" spans="1:22" ht="18">
      <c r="A166" s="409">
        <f>IF(Kemi!A161="","",Kemi!A161)</f>
        <v>0</v>
      </c>
      <c r="B166" s="411">
        <f>IF(Kemi!B161="","",Kemi!B161)</f>
      </c>
      <c r="C166" s="644">
        <f>IF(Kemi!C161="","",Kemi!C161)</f>
      </c>
      <c r="D166" s="644"/>
      <c r="E166" s="642">
        <f>IF(Kemi!E161="","",Kemi!E161)</f>
      </c>
      <c r="F166" s="642"/>
      <c r="G166" s="647">
        <f>IF(Kemi!G161="","",Kemi!G161)</f>
        <v>0</v>
      </c>
      <c r="H166" s="647"/>
      <c r="I166" s="647">
        <f>IF(Kemi!I161="","",Kemi!I161)</f>
        <v>0</v>
      </c>
      <c r="J166" s="647"/>
      <c r="K166" s="408">
        <f>IF(Kemi!K161="","",Kemi!K161)</f>
      </c>
      <c r="L166" s="647">
        <f>IF(Kemi!L161="","",Kemi!L161)</f>
        <v>0</v>
      </c>
      <c r="M166" s="647"/>
      <c r="N166" s="214">
        <f>IF(Kemi!N161="","",Kemi!N161)</f>
      </c>
      <c r="O166" s="199">
        <f>IF(Kemi!O161="","",Kemi!O161)</f>
      </c>
      <c r="P166" s="199">
        <f>IF(Kemi!P161="","",Kemi!P161)</f>
      </c>
      <c r="Q166" s="199">
        <f>IF(Kemi!Q161="","",Kemi!Q161)</f>
      </c>
      <c r="R166" s="199">
        <f>IF(Kemi!R161="","",Kemi!R161)</f>
      </c>
      <c r="S166" s="199">
        <f>IF(Kemi!S161="","",Kemi!S161)</f>
      </c>
      <c r="T166" s="199">
        <f>IF(Kemi!T161="","",Kemi!T161)</f>
      </c>
      <c r="U166" s="199">
        <f>IF(Kemi!U161="","",Kemi!U161)</f>
      </c>
      <c r="V166" s="200"/>
    </row>
    <row r="167" spans="1:22" ht="18">
      <c r="A167" s="409">
        <f>IF(Kemi!A162="","",Kemi!A162)</f>
        <v>0</v>
      </c>
      <c r="B167" s="411">
        <f>IF(Kemi!B162="","",Kemi!B162)</f>
      </c>
      <c r="C167" s="644">
        <f>IF(Kemi!C162="","",Kemi!C162)</f>
      </c>
      <c r="D167" s="644"/>
      <c r="E167" s="642">
        <f>IF(Kemi!E162="","",Kemi!E162)</f>
      </c>
      <c r="F167" s="642"/>
      <c r="G167" s="647">
        <f>IF(Kemi!G162="","",Kemi!G162)</f>
        <v>0</v>
      </c>
      <c r="H167" s="647"/>
      <c r="I167" s="647">
        <f>IF(Kemi!I162="","",Kemi!I162)</f>
        <v>0</v>
      </c>
      <c r="J167" s="647"/>
      <c r="K167" s="408">
        <f>IF(Kemi!K162="","",Kemi!K162)</f>
      </c>
      <c r="L167" s="647">
        <f>IF(Kemi!L162="","",Kemi!L162)</f>
        <v>0</v>
      </c>
      <c r="M167" s="647"/>
      <c r="N167" s="214">
        <f>IF(Kemi!N162="","",Kemi!N162)</f>
      </c>
      <c r="O167" s="199">
        <f>IF(Kemi!O162="","",Kemi!O162)</f>
      </c>
      <c r="P167" s="199">
        <f>IF(Kemi!P162="","",Kemi!P162)</f>
      </c>
      <c r="Q167" s="199">
        <f>IF(Kemi!Q162="","",Kemi!Q162)</f>
      </c>
      <c r="R167" s="199">
        <f>IF(Kemi!R162="","",Kemi!R162)</f>
      </c>
      <c r="S167" s="199">
        <f>IF(Kemi!S162="","",Kemi!S162)</f>
      </c>
      <c r="T167" s="199">
        <f>IF(Kemi!T162="","",Kemi!T162)</f>
      </c>
      <c r="U167" s="199">
        <f>IF(Kemi!U162="","",Kemi!U162)</f>
      </c>
      <c r="V167" s="200"/>
    </row>
    <row r="168" spans="1:22" ht="18">
      <c r="A168" s="409">
        <f>IF(Kemi!A163="","",Kemi!A163)</f>
        <v>0</v>
      </c>
      <c r="B168" s="411">
        <f>IF(Kemi!B163="","",Kemi!B163)</f>
      </c>
      <c r="C168" s="644">
        <f>IF(Kemi!C163="","",Kemi!C163)</f>
      </c>
      <c r="D168" s="644"/>
      <c r="E168" s="642">
        <f>IF(Kemi!E163="","",Kemi!E163)</f>
      </c>
      <c r="F168" s="642"/>
      <c r="G168" s="647">
        <f>IF(Kemi!G163="","",Kemi!G163)</f>
        <v>0</v>
      </c>
      <c r="H168" s="647"/>
      <c r="I168" s="647">
        <f>IF(Kemi!I163="","",Kemi!I163)</f>
        <v>0</v>
      </c>
      <c r="J168" s="647"/>
      <c r="K168" s="408">
        <f>IF(Kemi!K163="","",Kemi!K163)</f>
      </c>
      <c r="L168" s="647">
        <f>IF(Kemi!L163="","",Kemi!L163)</f>
        <v>0</v>
      </c>
      <c r="M168" s="647"/>
      <c r="N168" s="214">
        <f>IF(Kemi!N163="","",Kemi!N163)</f>
      </c>
      <c r="O168" s="199">
        <f>IF(Kemi!O163="","",Kemi!O163)</f>
      </c>
      <c r="P168" s="199">
        <f>IF(Kemi!P163="","",Kemi!P163)</f>
      </c>
      <c r="Q168" s="199">
        <f>IF(Kemi!Q163="","",Kemi!Q163)</f>
      </c>
      <c r="R168" s="199">
        <f>IF(Kemi!R163="","",Kemi!R163)</f>
      </c>
      <c r="S168" s="199">
        <f>IF(Kemi!S163="","",Kemi!S163)</f>
      </c>
      <c r="T168" s="199">
        <f>IF(Kemi!T163="","",Kemi!T163)</f>
      </c>
      <c r="U168" s="199">
        <f>IF(Kemi!U163="","",Kemi!U163)</f>
      </c>
      <c r="V168" s="200"/>
    </row>
    <row r="169" spans="1:22" ht="18">
      <c r="A169" s="409">
        <f>IF(Kemi!A164="","",Kemi!A164)</f>
        <v>0</v>
      </c>
      <c r="B169" s="411">
        <f>IF(Kemi!B164="","",Kemi!B164)</f>
      </c>
      <c r="C169" s="644">
        <f>IF(Kemi!C164="","",Kemi!C164)</f>
      </c>
      <c r="D169" s="644"/>
      <c r="E169" s="642">
        <f>IF(Kemi!E164="","",Kemi!E164)</f>
      </c>
      <c r="F169" s="642"/>
      <c r="G169" s="647">
        <f>IF(Kemi!G164="","",Kemi!G164)</f>
        <v>0</v>
      </c>
      <c r="H169" s="647"/>
      <c r="I169" s="647">
        <f>IF(Kemi!I164="","",Kemi!I164)</f>
        <v>0</v>
      </c>
      <c r="J169" s="647"/>
      <c r="K169" s="408">
        <f>IF(Kemi!K164="","",Kemi!K164)</f>
      </c>
      <c r="L169" s="647">
        <f>IF(Kemi!L164="","",Kemi!L164)</f>
        <v>0</v>
      </c>
      <c r="M169" s="647"/>
      <c r="N169" s="214">
        <f>IF(Kemi!N164="","",Kemi!N164)</f>
      </c>
      <c r="O169" s="199">
        <f>IF(Kemi!O164="","",Kemi!O164)</f>
      </c>
      <c r="P169" s="199">
        <f>IF(Kemi!P164="","",Kemi!P164)</f>
      </c>
      <c r="Q169" s="199">
        <f>IF(Kemi!Q164="","",Kemi!Q164)</f>
      </c>
      <c r="R169" s="199">
        <f>IF(Kemi!R164="","",Kemi!R164)</f>
      </c>
      <c r="S169" s="199">
        <f>IF(Kemi!S164="","",Kemi!S164)</f>
      </c>
      <c r="T169" s="199">
        <f>IF(Kemi!T164="","",Kemi!T164)</f>
      </c>
      <c r="U169" s="199">
        <f>IF(Kemi!U164="","",Kemi!U164)</f>
      </c>
      <c r="V169" s="200"/>
    </row>
    <row r="170" spans="1:22" ht="18">
      <c r="A170" s="409">
        <f>IF(Kemi!A165="","",Kemi!A165)</f>
        <v>0</v>
      </c>
      <c r="B170" s="411">
        <f>IF(Kemi!B165="","",Kemi!B165)</f>
      </c>
      <c r="C170" s="644">
        <f>IF(Kemi!C165="","",Kemi!C165)</f>
      </c>
      <c r="D170" s="644"/>
      <c r="E170" s="642">
        <f>IF(Kemi!E165="","",Kemi!E165)</f>
      </c>
      <c r="F170" s="642"/>
      <c r="G170" s="647">
        <f>IF(Kemi!G165="","",Kemi!G165)</f>
        <v>0</v>
      </c>
      <c r="H170" s="647"/>
      <c r="I170" s="647">
        <f>IF(Kemi!I165="","",Kemi!I165)</f>
        <v>0</v>
      </c>
      <c r="J170" s="647"/>
      <c r="K170" s="408">
        <f>IF(Kemi!K165="","",Kemi!K165)</f>
      </c>
      <c r="L170" s="647">
        <f>IF(Kemi!L165="","",Kemi!L165)</f>
        <v>0</v>
      </c>
      <c r="M170" s="647"/>
      <c r="N170" s="214">
        <f>IF(Kemi!N165="","",Kemi!N165)</f>
      </c>
      <c r="O170" s="199">
        <f>IF(Kemi!O165="","",Kemi!O165)</f>
      </c>
      <c r="P170" s="199">
        <f>IF(Kemi!P165="","",Kemi!P165)</f>
      </c>
      <c r="Q170" s="199">
        <f>IF(Kemi!Q165="","",Kemi!Q165)</f>
      </c>
      <c r="R170" s="199">
        <f>IF(Kemi!R165="","",Kemi!R165)</f>
      </c>
      <c r="S170" s="199">
        <f>IF(Kemi!S165="","",Kemi!S165)</f>
      </c>
      <c r="T170" s="199">
        <f>IF(Kemi!T165="","",Kemi!T165)</f>
      </c>
      <c r="U170" s="199">
        <f>IF(Kemi!U165="","",Kemi!U165)</f>
      </c>
      <c r="V170" s="200"/>
    </row>
    <row r="171" spans="1:22" ht="18">
      <c r="A171" s="409">
        <f>IF(Kemi!A166="","",Kemi!A166)</f>
        <v>0</v>
      </c>
      <c r="B171" s="411">
        <f>IF(Kemi!B166="","",Kemi!B166)</f>
      </c>
      <c r="C171" s="644">
        <f>IF(Kemi!C166="","",Kemi!C166)</f>
      </c>
      <c r="D171" s="644"/>
      <c r="E171" s="642">
        <f>IF(Kemi!E166="","",Kemi!E166)</f>
      </c>
      <c r="F171" s="642"/>
      <c r="G171" s="647">
        <f>IF(Kemi!G166="","",Kemi!G166)</f>
        <v>0</v>
      </c>
      <c r="H171" s="647"/>
      <c r="I171" s="647">
        <f>IF(Kemi!I166="","",Kemi!I166)</f>
        <v>0</v>
      </c>
      <c r="J171" s="647"/>
      <c r="K171" s="408">
        <f>IF(Kemi!K166="","",Kemi!K166)</f>
      </c>
      <c r="L171" s="647">
        <f>IF(Kemi!L166="","",Kemi!L166)</f>
        <v>0</v>
      </c>
      <c r="M171" s="647"/>
      <c r="N171" s="214">
        <f>IF(Kemi!N166="","",Kemi!N166)</f>
      </c>
      <c r="O171" s="199">
        <f>IF(Kemi!O166="","",Kemi!O166)</f>
      </c>
      <c r="P171" s="199">
        <f>IF(Kemi!P166="","",Kemi!P166)</f>
      </c>
      <c r="Q171" s="199">
        <f>IF(Kemi!Q166="","",Kemi!Q166)</f>
      </c>
      <c r="R171" s="199">
        <f>IF(Kemi!R166="","",Kemi!R166)</f>
      </c>
      <c r="S171" s="199">
        <f>IF(Kemi!S166="","",Kemi!S166)</f>
      </c>
      <c r="T171" s="199">
        <f>IF(Kemi!T166="","",Kemi!T166)</f>
      </c>
      <c r="U171" s="199">
        <f>IF(Kemi!U166="","",Kemi!U166)</f>
      </c>
      <c r="V171" s="200"/>
    </row>
    <row r="172" spans="1:22" ht="18">
      <c r="A172" s="409">
        <f>IF(Kemi!A167="","",Kemi!A167)</f>
        <v>0</v>
      </c>
      <c r="B172" s="411">
        <f>IF(Kemi!B167="","",Kemi!B167)</f>
      </c>
      <c r="C172" s="644">
        <f>IF(Kemi!C167="","",Kemi!C167)</f>
      </c>
      <c r="D172" s="644"/>
      <c r="E172" s="642">
        <f>IF(Kemi!E167="","",Kemi!E167)</f>
      </c>
      <c r="F172" s="642"/>
      <c r="G172" s="647">
        <f>IF(Kemi!G167="","",Kemi!G167)</f>
        <v>0</v>
      </c>
      <c r="H172" s="647"/>
      <c r="I172" s="647">
        <f>IF(Kemi!I167="","",Kemi!I167)</f>
        <v>0</v>
      </c>
      <c r="J172" s="647"/>
      <c r="K172" s="408">
        <f>IF(Kemi!K167="","",Kemi!K167)</f>
      </c>
      <c r="L172" s="647">
        <f>IF(Kemi!L167="","",Kemi!L167)</f>
        <v>0</v>
      </c>
      <c r="M172" s="647"/>
      <c r="N172" s="214">
        <f>IF(Kemi!N167="","",Kemi!N167)</f>
      </c>
      <c r="O172" s="199">
        <f>IF(Kemi!O167="","",Kemi!O167)</f>
      </c>
      <c r="P172" s="199">
        <f>IF(Kemi!P167="","",Kemi!P167)</f>
      </c>
      <c r="Q172" s="199">
        <f>IF(Kemi!Q167="","",Kemi!Q167)</f>
      </c>
      <c r="R172" s="199">
        <f>IF(Kemi!R167="","",Kemi!R167)</f>
      </c>
      <c r="S172" s="199">
        <f>IF(Kemi!S167="","",Kemi!S167)</f>
      </c>
      <c r="T172" s="199">
        <f>IF(Kemi!T167="","",Kemi!T167)</f>
      </c>
      <c r="U172" s="199">
        <f>IF(Kemi!U167="","",Kemi!U167)</f>
      </c>
      <c r="V172" s="200"/>
    </row>
    <row r="173" spans="1:22" ht="18">
      <c r="A173" s="197">
        <f>IF(Kemi!A168="","",Kemi!A168)</f>
      </c>
      <c r="B173" s="197">
        <f>IF(Kemi!B168="","",Kemi!B168)</f>
      </c>
      <c r="C173" s="643">
        <f>IF(Kemi!C168="","",Kemi!C168)</f>
      </c>
      <c r="D173" s="643"/>
      <c r="E173" s="643">
        <f>IF(Kemi!E168="","",Kemi!E168)</f>
      </c>
      <c r="F173" s="643"/>
      <c r="G173" s="197">
        <f>IF(Kemi!G168="","",Kemi!G168)</f>
      </c>
      <c r="H173" s="197">
        <f>IF(Kemi!H168="","",Kemi!H168)</f>
      </c>
      <c r="I173" s="648">
        <f>IF(Kemi!I168="","",Kemi!I168)</f>
      </c>
      <c r="J173" s="648"/>
      <c r="K173" s="197">
        <f>IF(Kemi!K168="","",Kemi!K168)</f>
      </c>
      <c r="L173" s="648">
        <f>IF(Kemi!L168="","",Kemi!L168)</f>
      </c>
      <c r="M173" s="648"/>
      <c r="N173" s="199">
        <f>IF(Kemi!N168="","",Kemi!N168)</f>
      </c>
      <c r="O173" s="199">
        <f>IF(Kemi!O168="","",Kemi!O168)</f>
      </c>
      <c r="P173" s="199">
        <f>IF(Kemi!P168="","",Kemi!P168)</f>
      </c>
      <c r="Q173" s="199">
        <f>IF(Kemi!Q168="","",Kemi!Q168)</f>
      </c>
      <c r="R173" s="199">
        <f>IF(Kemi!R168="","",Kemi!R168)</f>
      </c>
      <c r="S173" s="199">
        <f>IF(Kemi!S168="","",Kemi!S168)</f>
      </c>
      <c r="T173" s="199">
        <f>IF(Kemi!T168="","",Kemi!T168)</f>
      </c>
      <c r="U173" s="199">
        <f>IF(Kemi!U168="","",Kemi!U168)</f>
      </c>
      <c r="V173" s="200"/>
    </row>
    <row r="174" spans="1:22" ht="18">
      <c r="A174" s="199" t="str">
        <f>IF(Kemi!A169="","",Kemi!A169)</f>
        <v>Udbringningsomkostninger</v>
      </c>
      <c r="B174" s="199">
        <f>IF(Kemi!B169="","",Kemi!B169)</f>
      </c>
      <c r="C174" s="641"/>
      <c r="D174" s="641"/>
      <c r="E174" s="641"/>
      <c r="F174" s="641"/>
      <c r="G174" s="199">
        <f>IF(Kemi!G169="","",Kemi!G169)</f>
      </c>
      <c r="H174" s="199">
        <f>IF(Kemi!H169="","",Kemi!H169)</f>
      </c>
      <c r="I174" s="649">
        <f>IF(Kemi!I169="","",Kemi!I169)</f>
        <v>0</v>
      </c>
      <c r="J174" s="649"/>
      <c r="K174" s="199" t="str">
        <f>IF(Kemi!K169="","",Kemi!K169)</f>
        <v> Ha</v>
      </c>
      <c r="L174" s="645">
        <f>IF(Kemi!L169="","",Kemi!L169)</f>
        <v>0</v>
      </c>
      <c r="M174" s="645"/>
      <c r="N174" s="199" t="str">
        <f>IF(Kemi!N169="","",Kemi!N169)</f>
        <v>kr.</v>
      </c>
      <c r="O174" s="199">
        <f>IF(Kemi!O169="","",Kemi!O169)</f>
      </c>
      <c r="P174" s="199">
        <f>IF(Kemi!P169="","",Kemi!P169)</f>
      </c>
      <c r="Q174" s="199">
        <f>IF(Kemi!Q169="","",Kemi!Q169)</f>
      </c>
      <c r="R174" s="199">
        <f>IF(Kemi!R169="","",Kemi!R169)</f>
      </c>
      <c r="S174" s="199">
        <f>IF(Kemi!S169="","",Kemi!S169)</f>
      </c>
      <c r="T174" s="199">
        <f>IF(Kemi!T169="","",Kemi!T169)</f>
      </c>
      <c r="U174" s="199">
        <f>IF(Kemi!U169="","",Kemi!U169)</f>
      </c>
      <c r="V174" s="200"/>
    </row>
    <row r="175" spans="1:22" ht="18">
      <c r="A175" s="199" t="str">
        <f>IF(Kemi!A170="","",Kemi!A170)</f>
        <v>Handelsvare</v>
      </c>
      <c r="B175" s="199">
        <f>IF(Kemi!B170="","",Kemi!B170)</f>
      </c>
      <c r="C175" s="641"/>
      <c r="D175" s="641"/>
      <c r="E175" s="641"/>
      <c r="F175" s="641"/>
      <c r="G175" s="199">
        <f>IF(Kemi!G170="","",Kemi!G170)</f>
      </c>
      <c r="H175" s="199">
        <f>IF(Kemi!H170="","",Kemi!H170)</f>
      </c>
      <c r="I175" s="199">
        <f>IF(Kemi!I170="","",Kemi!I170)</f>
      </c>
      <c r="J175" s="199">
        <f>IF(Kemi!J170="","",Kemi!J170)</f>
      </c>
      <c r="K175" s="199">
        <f>IF(Kemi!K170="","",Kemi!K170)</f>
      </c>
      <c r="L175" s="645">
        <f>IF(Kemi!L170="","",Kemi!L170)</f>
        <v>0</v>
      </c>
      <c r="M175" s="645"/>
      <c r="N175" s="199">
        <f>IF(Kemi!N170="","",Kemi!N170)</f>
      </c>
      <c r="O175" s="199">
        <f>IF(Kemi!O170="","",Kemi!O170)</f>
      </c>
      <c r="P175" s="199">
        <f>IF(Kemi!P170="","",Kemi!P170)</f>
      </c>
      <c r="Q175" s="199">
        <f>IF(Kemi!Q170="","",Kemi!Q170)</f>
      </c>
      <c r="R175" s="199">
        <f>IF(Kemi!R170="","",Kemi!R170)</f>
      </c>
      <c r="S175" s="199">
        <f>IF(Kemi!S170="","",Kemi!S170)</f>
      </c>
      <c r="T175" s="199">
        <f>IF(Kemi!T170="","",Kemi!T170)</f>
      </c>
      <c r="U175" s="199">
        <f>IF(Kemi!U170="","",Kemi!U170)</f>
      </c>
      <c r="V175" s="200"/>
    </row>
    <row r="176" spans="1:22" ht="18">
      <c r="A176" s="199">
        <f>IF(Kemi!A171="","",Kemi!A171)</f>
      </c>
      <c r="B176" s="199">
        <f>IF(Kemi!B171="","",Kemi!B171)</f>
      </c>
      <c r="C176" s="641"/>
      <c r="D176" s="641"/>
      <c r="E176" s="641"/>
      <c r="F176" s="641"/>
      <c r="G176" s="199">
        <f>IF(Kemi!G171="","",Kemi!G171)</f>
      </c>
      <c r="H176" s="199">
        <f>IF(Kemi!H171="","",Kemi!H171)</f>
      </c>
      <c r="I176" s="199">
        <f>IF(Kemi!I171="","",Kemi!I171)</f>
      </c>
      <c r="J176" s="199">
        <f>IF(Kemi!J171="","",Kemi!J171)</f>
      </c>
      <c r="K176" s="199">
        <f>IF(Kemi!K171="","",Kemi!K171)</f>
      </c>
      <c r="L176" s="645">
        <f>IF(Kemi!L171="","",Kemi!L171)</f>
        <v>0</v>
      </c>
      <c r="M176" s="645"/>
      <c r="N176" s="199" t="str">
        <f>IF(Kemi!N171="","",Kemi!N171)</f>
        <v>kr.</v>
      </c>
      <c r="O176" s="199">
        <f>IF(Kemi!O171="","",Kemi!O171)</f>
      </c>
      <c r="P176" s="199">
        <f>IF(Kemi!P171="","",Kemi!P171)</f>
      </c>
      <c r="Q176" s="199">
        <f>IF(Kemi!Q171="","",Kemi!Q171)</f>
      </c>
      <c r="R176" s="199">
        <f>IF(Kemi!R171="","",Kemi!R171)</f>
      </c>
      <c r="S176" s="199">
        <f>IF(Kemi!S171="","",Kemi!S171)</f>
      </c>
      <c r="T176" s="199">
        <f>IF(Kemi!T171="","",Kemi!T171)</f>
      </c>
      <c r="U176" s="199">
        <f>IF(Kemi!U171="","",Kemi!U171)</f>
      </c>
      <c r="V176" s="200"/>
    </row>
    <row r="177" spans="1:22" ht="18">
      <c r="A177" s="199">
        <f>IF(Kemi!A172="","",Kemi!A172)</f>
      </c>
      <c r="B177" s="199">
        <f>IF(Kemi!B172="","",Kemi!B172)</f>
      </c>
      <c r="C177" s="641"/>
      <c r="D177" s="641"/>
      <c r="E177" s="641"/>
      <c r="F177" s="641"/>
      <c r="G177" s="199">
        <f>IF(Kemi!G172="","",Kemi!G172)</f>
      </c>
      <c r="H177" s="199">
        <f>IF(Kemi!H172="","",Kemi!H172)</f>
      </c>
      <c r="I177" s="199">
        <f>IF(Kemi!I172="","",Kemi!I172)</f>
      </c>
      <c r="J177" s="199">
        <f>IF(Kemi!J172="","",Kemi!J172)</f>
      </c>
      <c r="K177" s="199">
        <f>IF(Kemi!K172="","",Kemi!K172)</f>
      </c>
      <c r="L177" s="199">
        <f>IF(Kemi!L172="","",Kemi!L172)</f>
      </c>
      <c r="M177" s="199">
        <f>IF(Kemi!M172="","",Kemi!M172)</f>
      </c>
      <c r="N177" s="199">
        <f>IF(Kemi!N172="","",Kemi!N172)</f>
      </c>
      <c r="O177" s="199">
        <f>IF(Kemi!O172="","",Kemi!O172)</f>
      </c>
      <c r="P177" s="199">
        <f>IF(Kemi!P172="","",Kemi!P172)</f>
      </c>
      <c r="Q177" s="199">
        <f>IF(Kemi!Q172="","",Kemi!Q172)</f>
      </c>
      <c r="R177" s="199">
        <f>IF(Kemi!R172="","",Kemi!R172)</f>
      </c>
      <c r="S177" s="199">
        <f>IF(Kemi!S172="","",Kemi!S172)</f>
      </c>
      <c r="T177" s="199">
        <f>IF(Kemi!T172="","",Kemi!T172)</f>
      </c>
      <c r="U177" s="199">
        <f>IF(Kemi!U172="","",Kemi!U172)</f>
      </c>
      <c r="V177" s="200"/>
    </row>
    <row r="178" spans="1:22" ht="18">
      <c r="A178" s="199" t="str">
        <f>IF(Kemi!C174="","",Kemi!C174)</f>
        <v>Forventet omkostning</v>
      </c>
      <c r="B178" s="199"/>
      <c r="C178" s="641"/>
      <c r="D178" s="641"/>
      <c r="E178" s="641"/>
      <c r="F178" s="641"/>
      <c r="G178" s="199" t="str">
        <f>IF(Kemi!G174="","",Kemi!G174)</f>
        <v>Total</v>
      </c>
      <c r="H178" s="646">
        <f>IF(Kemi!H174="","",Kemi!H174)</f>
        <v>0</v>
      </c>
      <c r="I178" s="646"/>
      <c r="J178" s="199" t="str">
        <f>IF(Kemi!J174="","",Kemi!J174)</f>
        <v>kr.</v>
      </c>
      <c r="K178" s="199" t="str">
        <f>IF(Kemi!K174="","",Kemi!K174)</f>
        <v>Kr/ha</v>
      </c>
      <c r="L178" s="646">
        <f>IF(Kemi!L174="","",Kemi!L174)</f>
        <v>0</v>
      </c>
      <c r="M178" s="646"/>
      <c r="N178" s="199"/>
      <c r="O178" s="199"/>
      <c r="P178" s="199"/>
      <c r="Q178" s="199"/>
      <c r="R178" s="199"/>
      <c r="S178" s="199"/>
      <c r="T178" s="199"/>
      <c r="U178" s="199"/>
      <c r="V178" s="200"/>
    </row>
    <row r="179" spans="1:22" ht="18">
      <c r="A179" s="199"/>
      <c r="B179" s="199"/>
      <c r="C179" s="199"/>
      <c r="D179" s="199"/>
      <c r="E179" s="199"/>
      <c r="F179" s="199"/>
      <c r="G179" s="199"/>
      <c r="H179" s="199"/>
      <c r="I179" s="199"/>
      <c r="J179" s="199"/>
      <c r="K179" s="199"/>
      <c r="L179" s="199"/>
      <c r="M179" s="199"/>
      <c r="N179" s="199"/>
      <c r="O179" s="199"/>
      <c r="P179" s="199"/>
      <c r="Q179" s="199"/>
      <c r="R179" s="199"/>
      <c r="S179" s="199"/>
      <c r="T179" s="199"/>
      <c r="U179" s="199"/>
      <c r="V179" s="200"/>
    </row>
    <row r="180" spans="1:22" ht="18">
      <c r="A180" s="199"/>
      <c r="B180" s="199">
        <f>IF(Kemi!B176="","",Kemi!B176)</f>
      </c>
      <c r="C180" s="199">
        <f>IF(Kemi!C176="","",Kemi!C176)</f>
      </c>
      <c r="D180" s="199">
        <f>IF(Kemi!D176="","",Kemi!D176)</f>
      </c>
      <c r="E180" s="199">
        <f>IF(Kemi!E176="","",Kemi!E176)</f>
      </c>
      <c r="F180" s="199">
        <f>IF(Kemi!F176="","",Kemi!F176)</f>
      </c>
      <c r="G180" s="199">
        <f>IF(Kemi!G176="","",Kemi!G176)</f>
      </c>
      <c r="H180" s="199">
        <f>IF(Kemi!H176="","",Kemi!H176)</f>
      </c>
      <c r="I180" s="199">
        <f>IF(Kemi!I176="","",Kemi!I176)</f>
      </c>
      <c r="J180" s="199">
        <f>IF(Kemi!J176="","",Kemi!J176)</f>
      </c>
      <c r="K180" s="199">
        <f>IF(Kemi!K176="","",Kemi!K176)</f>
      </c>
      <c r="L180" s="199">
        <f>IF(Kemi!L176="","",Kemi!L176)</f>
      </c>
      <c r="M180" s="199">
        <f>IF(Kemi!M176="","",Kemi!M176)</f>
      </c>
      <c r="N180" s="199">
        <f>IF(Kemi!N176="","",Kemi!N176)</f>
      </c>
      <c r="O180" s="641" t="str">
        <f>IF(Kemi!O176="","",Kemi!O176)</f>
        <v>PROKNUS</v>
      </c>
      <c r="P180" s="641"/>
      <c r="Q180" s="641" t="str">
        <f>IF(Kemi!Q176="","",Kemi!Q176)</f>
        <v>©  Copyright Truls Wiberg</v>
      </c>
      <c r="R180" s="641"/>
      <c r="S180" s="641"/>
      <c r="T180" s="641"/>
      <c r="U180" s="226">
        <f>IF(Kemi!U176="","",Kemi!U176)</f>
        <v>39591.366705092594</v>
      </c>
      <c r="V180" s="200"/>
    </row>
    <row r="181" spans="1:22" ht="18">
      <c r="A181" s="199"/>
      <c r="B181" s="199"/>
      <c r="C181" s="199"/>
      <c r="D181" s="199"/>
      <c r="E181" s="199"/>
      <c r="F181" s="199"/>
      <c r="G181" s="199"/>
      <c r="H181" s="199"/>
      <c r="I181" s="199"/>
      <c r="J181" s="199"/>
      <c r="K181" s="199"/>
      <c r="L181" s="199"/>
      <c r="M181" s="199"/>
      <c r="N181" s="199"/>
      <c r="O181" s="199"/>
      <c r="P181" s="199"/>
      <c r="Q181" s="199"/>
      <c r="R181" s="199"/>
      <c r="S181" s="199"/>
      <c r="T181" s="199"/>
      <c r="U181" s="199"/>
      <c r="V181" s="200"/>
    </row>
    <row r="182" spans="1:22" ht="18">
      <c r="A182" s="199"/>
      <c r="B182" s="199"/>
      <c r="C182" s="199"/>
      <c r="D182" s="199"/>
      <c r="E182" s="199"/>
      <c r="F182" s="199"/>
      <c r="G182" s="199"/>
      <c r="H182" s="199"/>
      <c r="I182" s="199"/>
      <c r="J182" s="199"/>
      <c r="K182" s="199"/>
      <c r="L182" s="199"/>
      <c r="M182" s="199"/>
      <c r="N182" s="199"/>
      <c r="O182" s="199"/>
      <c r="P182" s="199"/>
      <c r="Q182" s="199"/>
      <c r="R182" s="199"/>
      <c r="S182" s="199"/>
      <c r="T182" s="199"/>
      <c r="U182" s="199"/>
      <c r="V182" s="200"/>
    </row>
    <row r="183" spans="1:22" ht="12.75">
      <c r="A183" s="200"/>
      <c r="B183" s="200"/>
      <c r="C183" s="200"/>
      <c r="D183" s="200"/>
      <c r="E183" s="200"/>
      <c r="F183" s="200"/>
      <c r="G183" s="200"/>
      <c r="H183" s="200"/>
      <c r="I183" s="200"/>
      <c r="J183" s="200"/>
      <c r="K183" s="200"/>
      <c r="L183" s="200"/>
      <c r="M183" s="200"/>
      <c r="N183" s="200"/>
      <c r="O183" s="200"/>
      <c r="P183" s="200"/>
      <c r="Q183" s="200"/>
      <c r="R183" s="200"/>
      <c r="S183" s="200"/>
      <c r="T183" s="200"/>
      <c r="U183" s="200"/>
      <c r="V183" s="200"/>
    </row>
    <row r="184" spans="1:22" ht="12.75">
      <c r="A184" s="200"/>
      <c r="B184" s="200"/>
      <c r="C184" s="200"/>
      <c r="D184" s="200"/>
      <c r="E184" s="200"/>
      <c r="F184" s="200"/>
      <c r="G184" s="200"/>
      <c r="H184" s="200"/>
      <c r="I184" s="200"/>
      <c r="J184" s="200"/>
      <c r="K184" s="200"/>
      <c r="L184" s="200"/>
      <c r="M184" s="200"/>
      <c r="N184" s="200"/>
      <c r="O184" s="200"/>
      <c r="P184" s="200"/>
      <c r="Q184" s="200"/>
      <c r="R184" s="200"/>
      <c r="S184" s="200"/>
      <c r="T184" s="200"/>
      <c r="U184" s="200"/>
      <c r="V184" s="200"/>
    </row>
    <row r="185" spans="1:22" ht="12.75">
      <c r="A185" s="200"/>
      <c r="B185" s="200"/>
      <c r="C185" s="200"/>
      <c r="D185" s="200"/>
      <c r="E185" s="200"/>
      <c r="F185" s="200"/>
      <c r="G185" s="200"/>
      <c r="H185" s="200"/>
      <c r="I185" s="200"/>
      <c r="J185" s="200"/>
      <c r="K185" s="200"/>
      <c r="L185" s="200"/>
      <c r="M185" s="200"/>
      <c r="N185" s="200"/>
      <c r="O185" s="200"/>
      <c r="P185" s="200"/>
      <c r="Q185" s="200"/>
      <c r="R185" s="200"/>
      <c r="S185" s="200"/>
      <c r="T185" s="200"/>
      <c r="U185" s="200"/>
      <c r="V185" s="200"/>
    </row>
    <row r="186" spans="1:22" ht="12.75">
      <c r="A186" s="200"/>
      <c r="B186" s="200"/>
      <c r="C186" s="200"/>
      <c r="D186" s="200"/>
      <c r="E186" s="200"/>
      <c r="F186" s="200"/>
      <c r="G186" s="200"/>
      <c r="H186" s="200"/>
      <c r="I186" s="200"/>
      <c r="J186" s="200"/>
      <c r="K186" s="200"/>
      <c r="L186" s="200"/>
      <c r="M186" s="200"/>
      <c r="N186" s="200"/>
      <c r="O186" s="200"/>
      <c r="P186" s="200"/>
      <c r="Q186" s="200"/>
      <c r="R186" s="200"/>
      <c r="S186" s="200"/>
      <c r="T186" s="200"/>
      <c r="U186" s="200"/>
      <c r="V186" s="200"/>
    </row>
    <row r="187" spans="1:22" ht="12.75">
      <c r="A187" s="200"/>
      <c r="B187" s="200"/>
      <c r="C187" s="200"/>
      <c r="D187" s="200"/>
      <c r="E187" s="200"/>
      <c r="F187" s="200"/>
      <c r="G187" s="200"/>
      <c r="H187" s="200"/>
      <c r="I187" s="200"/>
      <c r="J187" s="200"/>
      <c r="K187" s="200"/>
      <c r="L187" s="200"/>
      <c r="M187" s="200"/>
      <c r="N187" s="200"/>
      <c r="O187" s="200"/>
      <c r="P187" s="200"/>
      <c r="Q187" s="200"/>
      <c r="R187" s="200"/>
      <c r="S187" s="200"/>
      <c r="T187" s="200"/>
      <c r="U187" s="200"/>
      <c r="V187" s="200"/>
    </row>
    <row r="188" spans="1:22" ht="12.75">
      <c r="A188" s="200"/>
      <c r="B188" s="200"/>
      <c r="C188" s="200"/>
      <c r="D188" s="200"/>
      <c r="E188" s="200"/>
      <c r="F188" s="200"/>
      <c r="G188" s="200"/>
      <c r="H188" s="200"/>
      <c r="I188" s="200"/>
      <c r="J188" s="200"/>
      <c r="K188" s="200"/>
      <c r="L188" s="200"/>
      <c r="M188" s="200"/>
      <c r="N188" s="200"/>
      <c r="O188" s="200"/>
      <c r="P188" s="200"/>
      <c r="Q188" s="200"/>
      <c r="R188" s="200"/>
      <c r="S188" s="200"/>
      <c r="T188" s="200"/>
      <c r="U188" s="200"/>
      <c r="V188" s="200"/>
    </row>
    <row r="189" spans="1:22" ht="12.75">
      <c r="A189" s="200"/>
      <c r="B189" s="200"/>
      <c r="C189" s="200"/>
      <c r="D189" s="200"/>
      <c r="E189" s="200"/>
      <c r="F189" s="200"/>
      <c r="G189" s="200"/>
      <c r="H189" s="200"/>
      <c r="I189" s="200"/>
      <c r="J189" s="200"/>
      <c r="K189" s="200"/>
      <c r="L189" s="200"/>
      <c r="M189" s="200"/>
      <c r="N189" s="200"/>
      <c r="O189" s="200"/>
      <c r="P189" s="200"/>
      <c r="Q189" s="200"/>
      <c r="R189" s="200"/>
      <c r="S189" s="200"/>
      <c r="T189" s="200"/>
      <c r="U189" s="200"/>
      <c r="V189" s="200"/>
    </row>
    <row r="190" spans="1:22" ht="12.75">
      <c r="A190" s="200"/>
      <c r="B190" s="200"/>
      <c r="C190" s="200"/>
      <c r="D190" s="200"/>
      <c r="E190" s="200"/>
      <c r="F190" s="200"/>
      <c r="G190" s="200"/>
      <c r="H190" s="200"/>
      <c r="I190" s="200"/>
      <c r="J190" s="200"/>
      <c r="K190" s="200"/>
      <c r="L190" s="200"/>
      <c r="M190" s="200"/>
      <c r="N190" s="200"/>
      <c r="O190" s="200"/>
      <c r="P190" s="200"/>
      <c r="Q190" s="200"/>
      <c r="R190" s="200"/>
      <c r="S190" s="200"/>
      <c r="T190" s="200"/>
      <c r="U190" s="200"/>
      <c r="V190" s="200"/>
    </row>
    <row r="191" spans="1:22" ht="12.75">
      <c r="A191" s="200"/>
      <c r="B191" s="200"/>
      <c r="C191" s="200"/>
      <c r="D191" s="200"/>
      <c r="E191" s="200"/>
      <c r="F191" s="200"/>
      <c r="G191" s="200"/>
      <c r="H191" s="200"/>
      <c r="I191" s="200"/>
      <c r="J191" s="200"/>
      <c r="K191" s="200"/>
      <c r="L191" s="200"/>
      <c r="M191" s="200"/>
      <c r="N191" s="200"/>
      <c r="O191" s="200"/>
      <c r="P191" s="200"/>
      <c r="Q191" s="200"/>
      <c r="R191" s="200"/>
      <c r="S191" s="200"/>
      <c r="T191" s="200"/>
      <c r="U191" s="200"/>
      <c r="V191" s="200"/>
    </row>
    <row r="192" spans="1:22" ht="12.75">
      <c r="A192" s="200"/>
      <c r="B192" s="200"/>
      <c r="C192" s="200"/>
      <c r="D192" s="200"/>
      <c r="E192" s="200"/>
      <c r="F192" s="200"/>
      <c r="G192" s="200"/>
      <c r="H192" s="200"/>
      <c r="I192" s="200"/>
      <c r="J192" s="200"/>
      <c r="K192" s="200"/>
      <c r="L192" s="200"/>
      <c r="M192" s="200"/>
      <c r="N192" s="200"/>
      <c r="O192" s="200"/>
      <c r="P192" s="200"/>
      <c r="Q192" s="200"/>
      <c r="R192" s="200"/>
      <c r="S192" s="200"/>
      <c r="T192" s="200"/>
      <c r="U192" s="200"/>
      <c r="V192" s="200"/>
    </row>
    <row r="193" spans="1:22" ht="12.75">
      <c r="A193" s="200"/>
      <c r="B193" s="200"/>
      <c r="C193" s="200"/>
      <c r="D193" s="200"/>
      <c r="E193" s="200"/>
      <c r="F193" s="200"/>
      <c r="G193" s="200"/>
      <c r="H193" s="200"/>
      <c r="I193" s="200"/>
      <c r="J193" s="200"/>
      <c r="K193" s="200"/>
      <c r="L193" s="200"/>
      <c r="M193" s="200"/>
      <c r="N193" s="200"/>
      <c r="O193" s="200"/>
      <c r="P193" s="200"/>
      <c r="Q193" s="200"/>
      <c r="R193" s="200"/>
      <c r="S193" s="200"/>
      <c r="T193" s="200"/>
      <c r="U193" s="200"/>
      <c r="V193" s="200"/>
    </row>
    <row r="194" spans="1:22" ht="12.75">
      <c r="A194" s="200"/>
      <c r="B194" s="200"/>
      <c r="C194" s="200"/>
      <c r="D194" s="200"/>
      <c r="E194" s="200"/>
      <c r="F194" s="200"/>
      <c r="G194" s="200"/>
      <c r="H194" s="200"/>
      <c r="I194" s="200"/>
      <c r="J194" s="200"/>
      <c r="K194" s="200"/>
      <c r="L194" s="200"/>
      <c r="M194" s="200"/>
      <c r="N194" s="200"/>
      <c r="O194" s="200"/>
      <c r="P194" s="200"/>
      <c r="Q194" s="200"/>
      <c r="R194" s="200"/>
      <c r="S194" s="200"/>
      <c r="T194" s="200"/>
      <c r="U194" s="200"/>
      <c r="V194" s="200"/>
    </row>
    <row r="195" spans="1:22" ht="12.75">
      <c r="A195" s="200"/>
      <c r="B195" s="200"/>
      <c r="C195" s="200"/>
      <c r="D195" s="200"/>
      <c r="E195" s="200"/>
      <c r="F195" s="200"/>
      <c r="G195" s="200"/>
      <c r="H195" s="200"/>
      <c r="I195" s="200"/>
      <c r="J195" s="200"/>
      <c r="K195" s="200"/>
      <c r="L195" s="200"/>
      <c r="M195" s="200"/>
      <c r="N195" s="200"/>
      <c r="O195" s="200"/>
      <c r="P195" s="200"/>
      <c r="Q195" s="200"/>
      <c r="R195" s="200"/>
      <c r="S195" s="200"/>
      <c r="T195" s="200"/>
      <c r="U195" s="200"/>
      <c r="V195" s="200"/>
    </row>
    <row r="196" spans="1:22" ht="12.75">
      <c r="A196" s="200"/>
      <c r="B196" s="200"/>
      <c r="C196" s="200"/>
      <c r="D196" s="200"/>
      <c r="E196" s="200"/>
      <c r="F196" s="200"/>
      <c r="G196" s="200"/>
      <c r="H196" s="200"/>
      <c r="I196" s="200"/>
      <c r="J196" s="200"/>
      <c r="K196" s="200"/>
      <c r="L196" s="200"/>
      <c r="M196" s="200"/>
      <c r="N196" s="200"/>
      <c r="O196" s="200"/>
      <c r="P196" s="200"/>
      <c r="Q196" s="200"/>
      <c r="R196" s="200"/>
      <c r="S196" s="200"/>
      <c r="T196" s="200"/>
      <c r="U196" s="200"/>
      <c r="V196" s="200"/>
    </row>
    <row r="197" spans="1:22" ht="12.75">
      <c r="A197" s="200"/>
      <c r="B197" s="200"/>
      <c r="C197" s="200"/>
      <c r="D197" s="200"/>
      <c r="E197" s="200"/>
      <c r="F197" s="200"/>
      <c r="G197" s="200"/>
      <c r="H197" s="200"/>
      <c r="I197" s="200"/>
      <c r="J197" s="200"/>
      <c r="K197" s="200"/>
      <c r="L197" s="200"/>
      <c r="M197" s="200"/>
      <c r="N197" s="200"/>
      <c r="O197" s="200"/>
      <c r="P197" s="200"/>
      <c r="Q197" s="200"/>
      <c r="R197" s="200"/>
      <c r="S197" s="200"/>
      <c r="T197" s="200"/>
      <c r="U197" s="200"/>
      <c r="V197" s="200"/>
    </row>
    <row r="198" spans="1:22" ht="12.75">
      <c r="A198" s="200"/>
      <c r="B198" s="200"/>
      <c r="C198" s="200"/>
      <c r="D198" s="200"/>
      <c r="E198" s="200"/>
      <c r="F198" s="200"/>
      <c r="G198" s="200"/>
      <c r="H198" s="200"/>
      <c r="I198" s="200"/>
      <c r="J198" s="200"/>
      <c r="K198" s="200"/>
      <c r="L198" s="200"/>
      <c r="M198" s="200"/>
      <c r="N198" s="200"/>
      <c r="O198" s="200"/>
      <c r="P198" s="200"/>
      <c r="Q198" s="200"/>
      <c r="R198" s="200"/>
      <c r="S198" s="200"/>
      <c r="T198" s="200"/>
      <c r="U198" s="200"/>
      <c r="V198" s="200"/>
    </row>
    <row r="199" spans="1:22" ht="12.75">
      <c r="A199" s="200"/>
      <c r="B199" s="200"/>
      <c r="C199" s="200"/>
      <c r="D199" s="200"/>
      <c r="E199" s="200"/>
      <c r="F199" s="200"/>
      <c r="G199" s="200"/>
      <c r="H199" s="200"/>
      <c r="I199" s="200"/>
      <c r="J199" s="200"/>
      <c r="K199" s="200"/>
      <c r="L199" s="200"/>
      <c r="M199" s="200"/>
      <c r="N199" s="200"/>
      <c r="O199" s="200"/>
      <c r="P199" s="200"/>
      <c r="Q199" s="200"/>
      <c r="R199" s="200"/>
      <c r="S199" s="200"/>
      <c r="T199" s="200"/>
      <c r="U199" s="200"/>
      <c r="V199" s="200"/>
    </row>
    <row r="200" spans="1:22" ht="12.75">
      <c r="A200" s="200"/>
      <c r="B200" s="200"/>
      <c r="C200" s="200"/>
      <c r="D200" s="200"/>
      <c r="E200" s="200"/>
      <c r="F200" s="200"/>
      <c r="G200" s="200"/>
      <c r="H200" s="200"/>
      <c r="I200" s="200"/>
      <c r="J200" s="200"/>
      <c r="K200" s="200"/>
      <c r="L200" s="200"/>
      <c r="M200" s="200"/>
      <c r="N200" s="200"/>
      <c r="O200" s="200"/>
      <c r="P200" s="200"/>
      <c r="Q200" s="200"/>
      <c r="R200" s="200"/>
      <c r="S200" s="200"/>
      <c r="T200" s="200"/>
      <c r="U200" s="200"/>
      <c r="V200" s="200"/>
    </row>
    <row r="201" spans="1:22" ht="12.75">
      <c r="A201" s="200"/>
      <c r="B201" s="200"/>
      <c r="C201" s="200"/>
      <c r="D201" s="200"/>
      <c r="E201" s="200"/>
      <c r="F201" s="200"/>
      <c r="G201" s="200"/>
      <c r="H201" s="200"/>
      <c r="I201" s="200"/>
      <c r="J201" s="200"/>
      <c r="K201" s="200"/>
      <c r="L201" s="200"/>
      <c r="M201" s="200"/>
      <c r="N201" s="200"/>
      <c r="O201" s="200"/>
      <c r="P201" s="200"/>
      <c r="Q201" s="200"/>
      <c r="R201" s="200"/>
      <c r="S201" s="200"/>
      <c r="T201" s="200"/>
      <c r="U201" s="200"/>
      <c r="V201" s="200"/>
    </row>
    <row r="202" spans="1:22" ht="12.75">
      <c r="A202" s="202"/>
      <c r="B202" s="202"/>
      <c r="C202" s="202"/>
      <c r="D202" s="202"/>
      <c r="E202" s="202"/>
      <c r="F202" s="202"/>
      <c r="G202" s="202"/>
      <c r="H202" s="202"/>
      <c r="I202" s="202"/>
      <c r="J202" s="202"/>
      <c r="K202" s="202"/>
      <c r="L202" s="202"/>
      <c r="M202" s="202"/>
      <c r="N202" s="202"/>
      <c r="O202" s="202"/>
      <c r="P202" s="202"/>
      <c r="Q202" s="202"/>
      <c r="R202" s="202"/>
      <c r="S202" s="202"/>
      <c r="T202" s="202"/>
      <c r="U202" s="202"/>
      <c r="V202" s="202"/>
    </row>
  </sheetData>
  <sheetProtection sheet="1" objects="1" scenarios="1"/>
  <mergeCells count="174">
    <mergeCell ref="B98:V98"/>
    <mergeCell ref="B99:V99"/>
    <mergeCell ref="B100:V100"/>
    <mergeCell ref="B101:V101"/>
    <mergeCell ref="B94:V94"/>
    <mergeCell ref="B95:V95"/>
    <mergeCell ref="B96:V96"/>
    <mergeCell ref="B97:V97"/>
    <mergeCell ref="B90:V90"/>
    <mergeCell ref="B91:V91"/>
    <mergeCell ref="B92:V92"/>
    <mergeCell ref="B93:V93"/>
    <mergeCell ref="B86:V86"/>
    <mergeCell ref="B87:V87"/>
    <mergeCell ref="B88:V88"/>
    <mergeCell ref="B89:V89"/>
    <mergeCell ref="B82:V82"/>
    <mergeCell ref="B83:V83"/>
    <mergeCell ref="B84:V84"/>
    <mergeCell ref="B85:V85"/>
    <mergeCell ref="B75:V75"/>
    <mergeCell ref="B76:V76"/>
    <mergeCell ref="B77:V77"/>
    <mergeCell ref="M104:N104"/>
    <mergeCell ref="O104:R104"/>
    <mergeCell ref="D104:J104"/>
    <mergeCell ref="B78:V78"/>
    <mergeCell ref="B79:V79"/>
    <mergeCell ref="B80:V80"/>
    <mergeCell ref="B81:V81"/>
    <mergeCell ref="B71:V71"/>
    <mergeCell ref="B72:V72"/>
    <mergeCell ref="B73:V73"/>
    <mergeCell ref="B74:V74"/>
    <mergeCell ref="B67:V67"/>
    <mergeCell ref="B68:V68"/>
    <mergeCell ref="B69:V69"/>
    <mergeCell ref="B70:V70"/>
    <mergeCell ref="A1:V1"/>
    <mergeCell ref="B62:V62"/>
    <mergeCell ref="B63:V63"/>
    <mergeCell ref="B64:V64"/>
    <mergeCell ref="M61:N61"/>
    <mergeCell ref="A2:B2"/>
    <mergeCell ref="B55:S55"/>
    <mergeCell ref="B20:S20"/>
    <mergeCell ref="B65:V65"/>
    <mergeCell ref="B66:V66"/>
    <mergeCell ref="D4:J4"/>
    <mergeCell ref="O4:S4"/>
    <mergeCell ref="O61:S61"/>
    <mergeCell ref="O30:S30"/>
    <mergeCell ref="B30:C30"/>
    <mergeCell ref="D30:J30"/>
    <mergeCell ref="D61:J61"/>
    <mergeCell ref="M26:Q26"/>
    <mergeCell ref="A152:B152"/>
    <mergeCell ref="C154:D154"/>
    <mergeCell ref="E154:F154"/>
    <mergeCell ref="G154:H154"/>
    <mergeCell ref="I154:J154"/>
    <mergeCell ref="L154:M154"/>
    <mergeCell ref="G155:H155"/>
    <mergeCell ref="G156:H156"/>
    <mergeCell ref="I155:J155"/>
    <mergeCell ref="I156:J156"/>
    <mergeCell ref="G157:H157"/>
    <mergeCell ref="G158:H158"/>
    <mergeCell ref="G159:H159"/>
    <mergeCell ref="G160:H160"/>
    <mergeCell ref="G161:H161"/>
    <mergeCell ref="G162:H162"/>
    <mergeCell ref="G163:H163"/>
    <mergeCell ref="G164:H164"/>
    <mergeCell ref="G165:H165"/>
    <mergeCell ref="G166:H166"/>
    <mergeCell ref="G167:H167"/>
    <mergeCell ref="G168:H168"/>
    <mergeCell ref="G169:H169"/>
    <mergeCell ref="G170:H170"/>
    <mergeCell ref="G171:H171"/>
    <mergeCell ref="G172:H172"/>
    <mergeCell ref="I157:J157"/>
    <mergeCell ref="I158:J158"/>
    <mergeCell ref="I159:J159"/>
    <mergeCell ref="I160:J160"/>
    <mergeCell ref="I161:J161"/>
    <mergeCell ref="I162:J162"/>
    <mergeCell ref="I163:J163"/>
    <mergeCell ref="I164:J164"/>
    <mergeCell ref="I165:J165"/>
    <mergeCell ref="I166:J166"/>
    <mergeCell ref="I167:J167"/>
    <mergeCell ref="I168:J168"/>
    <mergeCell ref="I169:J169"/>
    <mergeCell ref="I170:J170"/>
    <mergeCell ref="I171:J171"/>
    <mergeCell ref="I172:J172"/>
    <mergeCell ref="I173:J173"/>
    <mergeCell ref="I174:J174"/>
    <mergeCell ref="L155:M155"/>
    <mergeCell ref="L156:M156"/>
    <mergeCell ref="L157:M157"/>
    <mergeCell ref="L158:M158"/>
    <mergeCell ref="L159:M159"/>
    <mergeCell ref="L160:M160"/>
    <mergeCell ref="L161:M161"/>
    <mergeCell ref="L162:M162"/>
    <mergeCell ref="L163:M163"/>
    <mergeCell ref="L164:M164"/>
    <mergeCell ref="L165:M165"/>
    <mergeCell ref="L166:M166"/>
    <mergeCell ref="L167:M167"/>
    <mergeCell ref="L168:M168"/>
    <mergeCell ref="L169:M169"/>
    <mergeCell ref="L170:M170"/>
    <mergeCell ref="L171:M171"/>
    <mergeCell ref="L172:M172"/>
    <mergeCell ref="L173:M173"/>
    <mergeCell ref="L174:M174"/>
    <mergeCell ref="L176:M176"/>
    <mergeCell ref="H178:I178"/>
    <mergeCell ref="L178:M178"/>
    <mergeCell ref="C178:D178"/>
    <mergeCell ref="E178:F178"/>
    <mergeCell ref="O180:P180"/>
    <mergeCell ref="Q180:T180"/>
    <mergeCell ref="C155:D155"/>
    <mergeCell ref="C156:D156"/>
    <mergeCell ref="C157:D157"/>
    <mergeCell ref="C158:D158"/>
    <mergeCell ref="C159:D159"/>
    <mergeCell ref="C160:D160"/>
    <mergeCell ref="C161:D161"/>
    <mergeCell ref="L175:M175"/>
    <mergeCell ref="C162:D162"/>
    <mergeCell ref="C163:D163"/>
    <mergeCell ref="C164:D164"/>
    <mergeCell ref="C165:D165"/>
    <mergeCell ref="C166:D166"/>
    <mergeCell ref="C167:D167"/>
    <mergeCell ref="C168:D168"/>
    <mergeCell ref="C169:D169"/>
    <mergeCell ref="C170:D170"/>
    <mergeCell ref="C171:D171"/>
    <mergeCell ref="C172:D172"/>
    <mergeCell ref="C173:D173"/>
    <mergeCell ref="C174:D174"/>
    <mergeCell ref="C175:D175"/>
    <mergeCell ref="C176:D176"/>
    <mergeCell ref="C177:D177"/>
    <mergeCell ref="E155:F155"/>
    <mergeCell ref="E156:F156"/>
    <mergeCell ref="E157:F157"/>
    <mergeCell ref="E158:F158"/>
    <mergeCell ref="E159:F159"/>
    <mergeCell ref="E160:F160"/>
    <mergeCell ref="E161:F161"/>
    <mergeCell ref="E162:F162"/>
    <mergeCell ref="E163:F163"/>
    <mergeCell ref="E164:F164"/>
    <mergeCell ref="E165:F165"/>
    <mergeCell ref="E166:F166"/>
    <mergeCell ref="E167:F167"/>
    <mergeCell ref="E168:F168"/>
    <mergeCell ref="E169:F169"/>
    <mergeCell ref="E170:F170"/>
    <mergeCell ref="E175:F175"/>
    <mergeCell ref="E176:F176"/>
    <mergeCell ref="E177:F177"/>
    <mergeCell ref="E171:F171"/>
    <mergeCell ref="E172:F172"/>
    <mergeCell ref="E173:F173"/>
    <mergeCell ref="E174:F174"/>
  </mergeCells>
  <printOptions gridLines="1"/>
  <pageMargins left="0.47" right="0.19" top="0.81" bottom="0.17" header="0" footer="0"/>
  <pageSetup orientation="landscape" paperSize="9" scale="51" r:id="rId1"/>
  <headerFooter alignWithMargins="0">
    <oddFooter>&amp;L&amp;Z&amp;F&amp;CPROKNUS © Copyright Truls Wiberg 2008&amp;R&amp;D&amp;T</oddFooter>
  </headerFooter>
  <rowBreaks count="3" manualBreakCount="3">
    <brk id="28" max="21" man="1"/>
    <brk id="59" max="255" man="1"/>
    <brk id="102" max="21" man="1"/>
  </rowBreaks>
  <colBreaks count="1" manualBreakCount="1">
    <brk id="22" max="65535" man="1"/>
  </colBreaks>
</worksheet>
</file>

<file path=xl/worksheets/sheet4.xml><?xml version="1.0" encoding="utf-8"?>
<worksheet xmlns="http://schemas.openxmlformats.org/spreadsheetml/2006/main" xmlns:r="http://schemas.openxmlformats.org/officeDocument/2006/relationships">
  <sheetPr codeName="Ark2"/>
  <dimension ref="A1:W164"/>
  <sheetViews>
    <sheetView showZeros="0" zoomScale="25" zoomScaleNormal="25" zoomScaleSheetLayoutView="25" workbookViewId="0" topLeftCell="A1">
      <selection activeCell="A1" sqref="A1:V1"/>
    </sheetView>
  </sheetViews>
  <sheetFormatPr defaultColWidth="9.140625" defaultRowHeight="12.75"/>
  <cols>
    <col min="1" max="1" width="75.421875" style="355" customWidth="1"/>
    <col min="2" max="2" width="26.8515625" style="348" customWidth="1"/>
    <col min="3" max="3" width="10.8515625" style="356" customWidth="1"/>
    <col min="4" max="21" width="30.421875" style="355" customWidth="1"/>
    <col min="22" max="16384" width="22.8515625" style="355" customWidth="1"/>
  </cols>
  <sheetData>
    <row r="1" spans="1:22" ht="41.25">
      <c r="A1" s="670" t="s">
        <v>156</v>
      </c>
      <c r="B1" s="671"/>
      <c r="C1" s="671"/>
      <c r="D1" s="671"/>
      <c r="E1" s="671"/>
      <c r="F1" s="671"/>
      <c r="G1" s="671"/>
      <c r="H1" s="671"/>
      <c r="I1" s="671"/>
      <c r="J1" s="671"/>
      <c r="K1" s="671"/>
      <c r="L1" s="671"/>
      <c r="M1" s="671"/>
      <c r="N1" s="671"/>
      <c r="O1" s="671"/>
      <c r="P1" s="671"/>
      <c r="Q1" s="671"/>
      <c r="R1" s="671"/>
      <c r="S1" s="671"/>
      <c r="T1" s="671"/>
      <c r="U1" s="671"/>
      <c r="V1" s="672"/>
    </row>
    <row r="2" spans="1:23" ht="40.5">
      <c r="A2" s="355" t="str">
        <f>IF(Gødning!A1="","",Gødning!A1)</f>
        <v>GØDSKNING</v>
      </c>
      <c r="C2" s="356">
        <f>IF(Gødning!C1="","",Gødning!C1)</f>
      </c>
      <c r="D2" s="355">
        <f>IF(Gødning!D1="","",Gødning!D1)</f>
      </c>
      <c r="E2" s="355">
        <f>IF(Gødning!E1="","",Gødning!E1)</f>
      </c>
      <c r="F2" s="355">
        <f>IF(Gødning!F1="","",Gødning!F1)</f>
      </c>
      <c r="G2" s="355">
        <f>IF(Gødning!G1="","",Gødning!G1)</f>
      </c>
      <c r="H2" s="355">
        <f>IF(Gødning!H1="","",Gødning!H1)</f>
      </c>
      <c r="I2" s="355">
        <f>IF(Gødning!I1="","",Gødning!I1)</f>
      </c>
      <c r="J2" s="355" t="str">
        <f>IF(Gødning!J1="","",Gødning!J1)</f>
        <v>GLOBALGAP</v>
      </c>
      <c r="M2" s="355" t="str">
        <f>IF(Gødning!M1="","",Gødning!M1)</f>
        <v>IP JULETRÆER</v>
      </c>
      <c r="P2" s="355">
        <f>IF(Gødning!P1="","",Gødning!P1)</f>
      </c>
      <c r="Q2" s="355">
        <f>IF(Gødning!Q1="","",Gødning!Q1)</f>
      </c>
      <c r="R2" s="355">
        <f>IF(Gødning!R1="","",Gødning!R1)</f>
      </c>
      <c r="S2" s="355">
        <f>IF(Gødning!S1="","",Gødning!S1)</f>
      </c>
      <c r="T2" s="355">
        <f>IF(Gødning!T1="","",Gødning!T1)</f>
      </c>
      <c r="U2" s="355">
        <f>IF(Gødning!U1="","",Gødning!U1)</f>
      </c>
      <c r="V2" s="355">
        <f>IF(Gødning!V1="","",Gødning!V1)</f>
      </c>
      <c r="W2" s="355">
        <f>IF(Gødning!W1="","",Gødning!W1)</f>
      </c>
    </row>
    <row r="3" spans="1:20" ht="40.5">
      <c r="A3" s="355" t="str">
        <f>IF(Gødning!A2="","",Gødning!A2)</f>
        <v>1. Gødningsplan</v>
      </c>
      <c r="C3" s="356">
        <f>IF(Gødning!C2="","",Gødning!C2)</f>
      </c>
      <c r="D3" s="355">
        <f>IF(Gødning!D2="","",Gødning!D2)</f>
      </c>
      <c r="E3" s="355">
        <f>IF(Gødning!E2="","",Gødning!E2)</f>
      </c>
      <c r="F3" s="355">
        <f>IF(Gødning!F2="","",Gødning!F2)</f>
      </c>
      <c r="G3" s="355">
        <f>IF(Gødning!G2="","",Gødning!G2)</f>
      </c>
      <c r="H3" s="355">
        <f>IF(Gødning!H2="","",Gødning!H2)</f>
      </c>
      <c r="I3" s="355">
        <f>IF(Gødning!I2="","",Gødning!I2)</f>
      </c>
      <c r="J3" s="355" t="str">
        <f>IF(Gødning!J2="","",Gødning!J2)</f>
        <v>Gødningsplan ikke godkendt!</v>
      </c>
      <c r="N3" s="355">
        <f>IF(Gødning!N2="","",Gødning!N2)</f>
      </c>
      <c r="O3" s="355">
        <f>IF(Gødning!O2="","",Gødning!O2)</f>
      </c>
      <c r="P3" s="355">
        <f>IF(Gødning!P2="","",Gødning!P2)</f>
      </c>
      <c r="Q3" s="355">
        <f>IF(Gødning!Q2="","",Gødning!Q2)</f>
      </c>
      <c r="R3" s="355">
        <f>IF(Gødning!R2="","",Gødning!R2)</f>
      </c>
      <c r="S3" s="355">
        <f>IF(Gødning!S2="","",Gødning!S2)</f>
      </c>
      <c r="T3" s="355">
        <f>IF(Gødning!U2="","",Gødning!U2)</f>
      </c>
    </row>
    <row r="4" spans="1:23" ht="40.5">
      <c r="A4" s="357">
        <f>IF(Gødning!A3="","",Gødning!A3)</f>
      </c>
      <c r="B4" s="349">
        <f>IF(Gødning!B3="","",Gødning!B3)</f>
      </c>
      <c r="C4" s="358">
        <f>IF(Gødning!C3="","",Gødning!C3)</f>
      </c>
      <c r="D4" s="357">
        <f>IF(Gødning!D3="","",Gødning!D3)</f>
      </c>
      <c r="E4" s="357">
        <f>IF(Gødning!E3="","",Gødning!E3)</f>
      </c>
      <c r="F4" s="680">
        <f>IF(Gødning!F3="","",Gødning!F3)</f>
      </c>
      <c r="G4" s="681"/>
      <c r="H4" s="681"/>
      <c r="I4" s="681"/>
      <c r="J4" s="681"/>
      <c r="K4" s="682"/>
      <c r="L4" s="369" t="str">
        <f>IF(Gødning!L3="","",Gødning!L3)</f>
        <v>År</v>
      </c>
      <c r="M4" s="358">
        <f>IF(Gødning!M3="","",Gødning!M3)</f>
      </c>
      <c r="N4" s="357" t="str">
        <f>IF(Gødning!N3="","",Gødning!N3)</f>
        <v>Filnavn</v>
      </c>
      <c r="O4" s="680">
        <f>IF(Gødning!P3="","",Gødning!P3)</f>
      </c>
      <c r="P4" s="681"/>
      <c r="Q4" s="681"/>
      <c r="R4" s="681"/>
      <c r="S4" s="682"/>
      <c r="T4" s="369" t="str">
        <f>IF(Gødning!T3="","",Gødning!T3)</f>
        <v>side</v>
      </c>
      <c r="U4" s="358">
        <f>IF(Gødning!U3="","",Gødning!U3)</f>
        <v>1</v>
      </c>
      <c r="V4" s="355">
        <f>IF(Gødning!V3="","",Gødning!V3)</f>
      </c>
      <c r="W4" s="355">
        <f>IF(Gødning!W3="","",Gødning!W3)</f>
      </c>
    </row>
    <row r="5" spans="1:23" ht="40.5">
      <c r="A5" s="359" t="str">
        <f>IF(Gødning!A4="","",Gødning!A4)</f>
        <v>Afdeling / litra</v>
      </c>
      <c r="B5" s="350"/>
      <c r="C5" s="360">
        <f>IF(Gødning!C4="","",Gødning!C4)</f>
      </c>
      <c r="D5" s="523">
        <f>IF(Gødning!D4="","",Gødning!D4)</f>
      </c>
      <c r="E5" s="523">
        <f>IF(Gødning!E4="","",Gødning!E4)</f>
      </c>
      <c r="F5" s="523">
        <f>IF(Gødning!F4="","",Gødning!F4)</f>
      </c>
      <c r="G5" s="523">
        <f>IF(Gødning!G4="","",Gødning!G4)</f>
      </c>
      <c r="H5" s="523">
        <f>IF(Gødning!H4="","",Gødning!H4)</f>
      </c>
      <c r="I5" s="523">
        <f>IF(Gødning!I4="","",Gødning!I4)</f>
      </c>
      <c r="J5" s="523">
        <f>IF(Gødning!J4="","",Gødning!J4)</f>
      </c>
      <c r="K5" s="523">
        <f>IF(Gødning!K4="","",Gødning!K4)</f>
      </c>
      <c r="L5" s="523">
        <f>IF(Gødning!L4="","",Gødning!L4)</f>
      </c>
      <c r="M5" s="523">
        <f>IF(Gødning!M4="","",Gødning!M4)</f>
      </c>
      <c r="N5" s="523">
        <f>IF(Gødning!N4="","",Gødning!N4)</f>
      </c>
      <c r="O5" s="523">
        <f>IF(Gødning!O4="","",Gødning!O4)</f>
      </c>
      <c r="P5" s="523">
        <f>IF(Gødning!P4="","",Gødning!P4)</f>
      </c>
      <c r="Q5" s="523">
        <f>IF(Gødning!Q4="","",Gødning!Q4)</f>
      </c>
      <c r="R5" s="523">
        <f>IF(Gødning!R4="","",Gødning!R4)</f>
      </c>
      <c r="S5" s="523">
        <f>IF(Gødning!S4="","",Gødning!S4)</f>
      </c>
      <c r="T5" s="523">
        <f>IF(Gødning!T4="","",Gødning!T4)</f>
      </c>
      <c r="U5" s="523">
        <f>IF(Gødning!U4="","",Gødning!U4)</f>
      </c>
      <c r="V5" s="361">
        <f>IF(Gødning!V4="","",Gødning!V4)</f>
      </c>
      <c r="W5" s="355">
        <f>IF(Gødning!W4="","",Gødning!W4)</f>
      </c>
    </row>
    <row r="6" spans="1:23" ht="40.5">
      <c r="A6" s="359" t="str">
        <f>IF(Gødning!A5="","",Gødning!A5)</f>
        <v>Areal, ha.</v>
      </c>
      <c r="B6" s="350"/>
      <c r="C6" s="360">
        <f>IF(Gødning!C5="","",Gødning!C5)</f>
      </c>
      <c r="D6" s="351">
        <f>IF(Gødning!D5="","",Gødning!D5)</f>
      </c>
      <c r="E6" s="351">
        <f>IF(Gødning!E5="","",Gødning!E5)</f>
      </c>
      <c r="F6" s="351">
        <f>IF(Gødning!F5="","",Gødning!F5)</f>
      </c>
      <c r="G6" s="351">
        <f>IF(Gødning!G5="","",Gødning!G5)</f>
      </c>
      <c r="H6" s="351">
        <f>IF(Gødning!H5="","",Gødning!H5)</f>
      </c>
      <c r="I6" s="351">
        <f>IF(Gødning!I5="","",Gødning!I5)</f>
      </c>
      <c r="J6" s="351">
        <f>IF(Gødning!J5="","",Gødning!J5)</f>
      </c>
      <c r="K6" s="351">
        <f>IF(Gødning!K5="","",Gødning!K5)</f>
      </c>
      <c r="L6" s="351">
        <f>IF(Gødning!L5="","",Gødning!L5)</f>
      </c>
      <c r="M6" s="351">
        <f>IF(Gødning!M5="","",Gødning!M5)</f>
      </c>
      <c r="N6" s="351">
        <f>IF(Gødning!N5="","",Gødning!N5)</f>
      </c>
      <c r="O6" s="351">
        <f>IF(Gødning!O5="","",Gødning!O5)</f>
      </c>
      <c r="P6" s="351">
        <f>IF(Gødning!P5="","",Gødning!P5)</f>
      </c>
      <c r="Q6" s="351">
        <f>IF(Gødning!Q5="","",Gødning!Q5)</f>
      </c>
      <c r="R6" s="351">
        <f>IF(Gødning!R5="","",Gødning!R5)</f>
      </c>
      <c r="S6" s="351">
        <f>IF(Gødning!S5="","",Gødning!S5)</f>
      </c>
      <c r="T6" s="351">
        <f>IF(Gødning!T5="","",Gødning!T5)</f>
      </c>
      <c r="U6" s="351">
        <f>IF(Gødning!U5="","",Gødning!U5)</f>
      </c>
      <c r="V6" s="519">
        <f>IF(Gødning!V5="","",Gødning!V5)</f>
        <v>0</v>
      </c>
      <c r="W6" s="355" t="str">
        <f>IF(Gødning!W5="","",Gødning!W5)</f>
        <v>hektar</v>
      </c>
    </row>
    <row r="7" spans="1:23" ht="40.5">
      <c r="A7" s="359" t="str">
        <f>IF(Gødning!A6="","",Gødning!A6)</f>
        <v>Kulturtræart</v>
      </c>
      <c r="B7" s="350"/>
      <c r="C7" s="360">
        <f>IF(Gødning!C6="","",Gødning!C6)</f>
      </c>
      <c r="D7" s="523">
        <f>IF(Gødning!D6="","",Gødning!D6)</f>
      </c>
      <c r="E7" s="523">
        <f>IF(Gødning!E6="","",Gødning!E6)</f>
      </c>
      <c r="F7" s="523">
        <f>IF(Gødning!F6="","",Gødning!F6)</f>
      </c>
      <c r="G7" s="523">
        <f>IF(Gødning!G6="","",Gødning!G6)</f>
      </c>
      <c r="H7" s="523">
        <f>IF(Gødning!H6="","",Gødning!H6)</f>
      </c>
      <c r="I7" s="523">
        <f>IF(Gødning!I6="","",Gødning!I6)</f>
      </c>
      <c r="J7" s="523">
        <f>IF(Gødning!J6="","",Gødning!J6)</f>
      </c>
      <c r="K7" s="523">
        <f>IF(Gødning!K6="","",Gødning!K6)</f>
      </c>
      <c r="L7" s="523">
        <f>IF(Gødning!L6="","",Gødning!L6)</f>
      </c>
      <c r="M7" s="523">
        <f>IF(Gødning!M6="","",Gødning!M6)</f>
      </c>
      <c r="N7" s="523">
        <f>IF(Gødning!N6="","",Gødning!N6)</f>
      </c>
      <c r="O7" s="523">
        <f>IF(Gødning!O6="","",Gødning!O6)</f>
      </c>
      <c r="P7" s="523">
        <f>IF(Gødning!P6="","",Gødning!P6)</f>
      </c>
      <c r="Q7" s="523">
        <f>IF(Gødning!Q6="","",Gødning!Q6)</f>
      </c>
      <c r="R7" s="523">
        <f>IF(Gødning!R6="","",Gødning!R6)</f>
      </c>
      <c r="S7" s="523">
        <f>IF(Gødning!S6="","",Gødning!S6)</f>
      </c>
      <c r="T7" s="523">
        <f>IF(Gødning!T6="","",Gødning!T6)</f>
      </c>
      <c r="U7" s="523">
        <f>IF(Gødning!U6="","",Gødning!U6)</f>
      </c>
      <c r="V7" s="361">
        <f>IF(Gødning!V6="","",Gødning!V6)</f>
      </c>
      <c r="W7" s="355">
        <f>IF(Gødning!W6="","",Gødning!W6)</f>
      </c>
    </row>
    <row r="8" spans="1:23" ht="40.5">
      <c r="A8" s="359" t="str">
        <f>IF(Gødning!A7="","",Gødning!A7)</f>
        <v>Tidspunkt</v>
      </c>
      <c r="B8" s="350"/>
      <c r="C8" s="360">
        <f>IF(Gødning!C7="","",Gødning!C7)</f>
      </c>
      <c r="D8" s="523">
        <f>IF(Gødning!D7="","",Gødning!D7)</f>
      </c>
      <c r="E8" s="523">
        <f>IF(Gødning!E7="","",Gødning!E7)</f>
      </c>
      <c r="F8" s="523">
        <f>IF(Gødning!F7="","",Gødning!F7)</f>
      </c>
      <c r="G8" s="523">
        <f>IF(Gødning!G7="","",Gødning!G7)</f>
      </c>
      <c r="H8" s="523">
        <f>IF(Gødning!H7="","",Gødning!H7)</f>
      </c>
      <c r="I8" s="523">
        <f>IF(Gødning!I7="","",Gødning!I7)</f>
      </c>
      <c r="J8" s="523">
        <f>IF(Gødning!J7="","",Gødning!J7)</f>
      </c>
      <c r="K8" s="523">
        <f>IF(Gødning!K7="","",Gødning!K7)</f>
      </c>
      <c r="L8" s="523">
        <f>IF(Gødning!L7="","",Gødning!L7)</f>
      </c>
      <c r="M8" s="523">
        <f>IF(Gødning!M7="","",Gødning!M7)</f>
      </c>
      <c r="N8" s="523">
        <f>IF(Gødning!N7="","",Gødning!N7)</f>
      </c>
      <c r="O8" s="523">
        <f>IF(Gødning!O7="","",Gødning!O7)</f>
      </c>
      <c r="P8" s="523">
        <f>IF(Gødning!P7="","",Gødning!P7)</f>
      </c>
      <c r="Q8" s="523">
        <f>IF(Gødning!Q7="","",Gødning!Q7)</f>
      </c>
      <c r="R8" s="523">
        <f>IF(Gødning!R7="","",Gødning!R7)</f>
      </c>
      <c r="S8" s="523">
        <f>IF(Gødning!S7="","",Gødning!S7)</f>
      </c>
      <c r="T8" s="523">
        <f>IF(Gødning!T7="","",Gødning!T7)</f>
      </c>
      <c r="U8" s="523">
        <f>IF(Gødning!U7="","",Gødning!U7)</f>
      </c>
      <c r="V8" s="361">
        <f>IF(Gødning!V7="","",Gødning!V7)</f>
      </c>
      <c r="W8" s="355">
        <f>IF(Gødning!W7="","",Gødning!W7)</f>
      </c>
    </row>
    <row r="9" spans="1:23" ht="40.5">
      <c r="A9" s="359" t="str">
        <f>IF(Gødning!A8="","",Gødning!A8)</f>
        <v>Handelsvare Kg. / ha</v>
      </c>
      <c r="B9" s="350"/>
      <c r="C9" s="360">
        <f>IF(Gødning!C8="","",Gødning!C8)</f>
      </c>
      <c r="D9" s="396">
        <f>IF(Gødning!D8="","",Gødning!D8)</f>
      </c>
      <c r="E9" s="396">
        <f>IF(Gødning!E8="","",Gødning!E8)</f>
      </c>
      <c r="F9" s="396">
        <f>IF(Gødning!F8="","",Gødning!F8)</f>
      </c>
      <c r="G9" s="396">
        <f>IF(Gødning!G8="","",Gødning!G8)</f>
      </c>
      <c r="H9" s="396">
        <f>IF(Gødning!H8="","",Gødning!H8)</f>
      </c>
      <c r="I9" s="396">
        <f>IF(Gødning!I8="","",Gødning!I8)</f>
      </c>
      <c r="J9" s="396">
        <f>IF(Gødning!J8="","",Gødning!J8)</f>
      </c>
      <c r="K9" s="396">
        <f>IF(Gødning!K8="","",Gødning!K8)</f>
      </c>
      <c r="L9" s="396">
        <f>IF(Gødning!L8="","",Gødning!L8)</f>
      </c>
      <c r="M9" s="396">
        <f>IF(Gødning!M8="","",Gødning!M8)</f>
      </c>
      <c r="N9" s="396">
        <f>IF(Gødning!N8="","",Gødning!N8)</f>
      </c>
      <c r="O9" s="396">
        <f>IF(Gødning!O8="","",Gødning!O8)</f>
      </c>
      <c r="P9" s="396">
        <f>IF(Gødning!P8="","",Gødning!P8)</f>
      </c>
      <c r="Q9" s="396">
        <f>IF(Gødning!Q8="","",Gødning!Q8)</f>
      </c>
      <c r="R9" s="396">
        <f>IF(Gødning!R8="","",Gødning!R8)</f>
      </c>
      <c r="S9" s="396">
        <f>IF(Gødning!S8="","",Gødning!S8)</f>
      </c>
      <c r="T9" s="396">
        <f>IF(Gødning!T8="","",Gødning!T8)</f>
      </c>
      <c r="U9" s="396">
        <f>IF(Gødning!U8="","",Gødning!U8)</f>
      </c>
      <c r="V9" s="361">
        <f>IF(Gødning!V8="","",Gødning!V8)</f>
      </c>
      <c r="W9" s="355">
        <f>IF(Gødning!W8="","",Gødning!W8)</f>
      </c>
    </row>
    <row r="10" spans="1:23" ht="40.5">
      <c r="A10" s="359" t="str">
        <f>IF(Gødning!A9="","",Gødning!A9)</f>
        <v>Eller kg. N / ha</v>
      </c>
      <c r="B10" s="350"/>
      <c r="C10" s="360">
        <f>IF(Gødning!C9="","",Gødning!C9)</f>
      </c>
      <c r="D10" s="399">
        <f>IF(Gødning!D9="","",Gødning!D9)</f>
      </c>
      <c r="E10" s="399">
        <f>IF(Gødning!E9="","",Gødning!E9)</f>
      </c>
      <c r="F10" s="399">
        <f>IF(Gødning!F9="","",Gødning!F9)</f>
      </c>
      <c r="G10" s="399">
        <f>IF(Gødning!G9="","",Gødning!G9)</f>
      </c>
      <c r="H10" s="399">
        <f>IF(Gødning!H9="","",Gødning!H9)</f>
      </c>
      <c r="I10" s="399">
        <f>IF(Gødning!I9="","",Gødning!I9)</f>
      </c>
      <c r="J10" s="399">
        <f>IF(Gødning!J9="","",Gødning!J9)</f>
      </c>
      <c r="K10" s="399">
        <f>IF(Gødning!K9="","",Gødning!K9)</f>
      </c>
      <c r="L10" s="399">
        <f>IF(Gødning!L9="","",Gødning!L9)</f>
      </c>
      <c r="M10" s="399">
        <f>IF(Gødning!M9="","",Gødning!M9)</f>
      </c>
      <c r="N10" s="399">
        <f>IF(Gødning!N9="","",Gødning!N9)</f>
      </c>
      <c r="O10" s="399">
        <f>IF(Gødning!O9="","",Gødning!O9)</f>
      </c>
      <c r="P10" s="399">
        <f>IF(Gødning!P9="","",Gødning!P9)</f>
      </c>
      <c r="Q10" s="399">
        <f>IF(Gødning!Q9="","",Gødning!Q9)</f>
      </c>
      <c r="R10" s="399">
        <f>IF(Gødning!R9="","",Gødning!R9)</f>
      </c>
      <c r="S10" s="399">
        <f>IF(Gødning!S9="","",Gødning!S9)</f>
      </c>
      <c r="T10" s="399">
        <f>IF(Gødning!T9="","",Gødning!T9)</f>
      </c>
      <c r="U10" s="399">
        <f>IF(Gødning!U9="","",Gødning!U9)</f>
      </c>
      <c r="V10" s="361">
        <f>IF(Gødning!V9="","",Gødning!V9)</f>
      </c>
      <c r="W10" s="355">
        <f>IF(Gødning!W9="","",Gødning!W9)</f>
      </c>
    </row>
    <row r="11" spans="1:23" ht="43.5" customHeight="1">
      <c r="A11" s="362" t="str">
        <f>IF(Gødning!A10="","",Gødning!A10)</f>
        <v>Vælg sprede metode</v>
      </c>
      <c r="B11" s="350"/>
      <c r="C11" s="360">
        <f>IF(Gødning!C10="","",Gødning!C10)</f>
      </c>
      <c r="D11" s="524">
        <f>IF(Gødning!D10="","",Gødning!D10)</f>
      </c>
      <c r="E11" s="524">
        <f>IF(Gødning!E10="","",Gødning!E10)</f>
      </c>
      <c r="F11" s="524">
        <f>IF(Gødning!F10="","",Gødning!F10)</f>
      </c>
      <c r="G11" s="524">
        <f>IF(Gødning!G10="","",Gødning!G10)</f>
      </c>
      <c r="H11" s="524">
        <f>IF(Gødning!H10="","",Gødning!H10)</f>
      </c>
      <c r="I11" s="524">
        <f>IF(Gødning!I10="","",Gødning!I10)</f>
      </c>
      <c r="J11" s="524">
        <f>IF(Gødning!J10="","",Gødning!J10)</f>
      </c>
      <c r="K11" s="524">
        <f>IF(Gødning!K10="","",Gødning!K10)</f>
      </c>
      <c r="L11" s="524">
        <f>IF(Gødning!L10="","",Gødning!L10)</f>
      </c>
      <c r="M11" s="524">
        <f>IF(Gødning!M10="","",Gødning!M10)</f>
      </c>
      <c r="N11" s="524">
        <f>IF(Gødning!N10="","",Gødning!N10)</f>
      </c>
      <c r="O11" s="524">
        <f>IF(Gødning!O10="","",Gødning!O10)</f>
      </c>
      <c r="P11" s="524">
        <f>IF(Gødning!P10="","",Gødning!P10)</f>
      </c>
      <c r="Q11" s="524">
        <f>IF(Gødning!Q10="","",Gødning!Q10)</f>
      </c>
      <c r="R11" s="524">
        <f>IF(Gødning!R10="","",Gødning!R10)</f>
      </c>
      <c r="S11" s="524">
        <f>IF(Gødning!S10="","",Gødning!S10)</f>
      </c>
      <c r="T11" s="524">
        <f>IF(Gødning!T10="","",Gødning!T10)</f>
      </c>
      <c r="U11" s="524">
        <f>IF(Gødning!U10="","",Gødning!U10)</f>
      </c>
      <c r="V11" s="361">
        <f>IF(Gødning!V10="","",Gødning!V10)</f>
      </c>
      <c r="W11" s="355">
        <f>IF(Gødning!W10="","",Gødning!W10)</f>
      </c>
    </row>
    <row r="12" spans="1:23" ht="127.5" customHeight="1">
      <c r="A12" s="362" t="str">
        <f>IF(Gødning!A11="","",Gødning!A11)</f>
        <v>Vælg gødning</v>
      </c>
      <c r="B12" s="350"/>
      <c r="C12" s="360">
        <f>IF(Gødning!C11="","",Gødning!C11)</f>
      </c>
      <c r="D12" s="524">
        <f>IF(Gødning!D11="","",Gødning!D11)</f>
      </c>
      <c r="E12" s="524">
        <f>IF(Gødning!E11="","",Gødning!E11)</f>
      </c>
      <c r="F12" s="524">
        <f>IF(Gødning!F11="","",Gødning!F11)</f>
      </c>
      <c r="G12" s="524">
        <f>IF(Gødning!G11="","",Gødning!G11)</f>
      </c>
      <c r="H12" s="524">
        <f>IF(Gødning!H11="","",Gødning!H11)</f>
      </c>
      <c r="I12" s="524">
        <f>IF(Gødning!I11="","",Gødning!I11)</f>
      </c>
      <c r="J12" s="524">
        <f>IF(Gødning!J11="","",Gødning!J11)</f>
      </c>
      <c r="K12" s="524">
        <f>IF(Gødning!K11="","",Gødning!K11)</f>
      </c>
      <c r="L12" s="524">
        <f>IF(Gødning!L11="","",Gødning!L11)</f>
      </c>
      <c r="M12" s="524">
        <f>IF(Gødning!M11="","",Gødning!M11)</f>
      </c>
      <c r="N12" s="524">
        <f>IF(Gødning!N11="","",Gødning!N11)</f>
      </c>
      <c r="O12" s="524">
        <f>IF(Gødning!O11="","",Gødning!O11)</f>
      </c>
      <c r="P12" s="524">
        <f>IF(Gødning!P11="","",Gødning!P11)</f>
      </c>
      <c r="Q12" s="524">
        <f>IF(Gødning!Q11="","",Gødning!Q11)</f>
      </c>
      <c r="R12" s="524">
        <f>IF(Gødning!R11="","",Gødning!R11)</f>
      </c>
      <c r="S12" s="524">
        <f>IF(Gødning!S11="","",Gødning!S11)</f>
      </c>
      <c r="T12" s="524">
        <f>IF(Gødning!T11="","",Gødning!T11)</f>
      </c>
      <c r="U12" s="524">
        <f>IF(Gødning!U11="","",Gødning!U11)</f>
      </c>
      <c r="V12" s="361">
        <f>IF(Gødning!V11="","",Gødning!V11)</f>
      </c>
      <c r="W12" s="355">
        <f>IF(Gødning!W11="","",Gødning!W11)</f>
      </c>
    </row>
    <row r="13" spans="1:23" ht="40.5">
      <c r="A13" s="359" t="str">
        <f>IF(Gødning!A12="","",Gødning!A12)</f>
        <v>Antal planter / ha</v>
      </c>
      <c r="B13" s="350"/>
      <c r="C13" s="360">
        <f>IF(Gødning!C12="","",Gødning!C12)</f>
      </c>
      <c r="D13" s="396">
        <f>IF(Gødning!D12="","",Gødning!D12)</f>
      </c>
      <c r="E13" s="396">
        <f>IF(Gødning!E12="","",Gødning!E12)</f>
      </c>
      <c r="F13" s="396">
        <f>IF(Gødning!F12="","",Gødning!F12)</f>
      </c>
      <c r="G13" s="396">
        <f>IF(Gødning!G12="","",Gødning!G12)</f>
      </c>
      <c r="H13" s="396">
        <f>IF(Gødning!H12="","",Gødning!H12)</f>
      </c>
      <c r="I13" s="396">
        <f>IF(Gødning!I12="","",Gødning!I12)</f>
      </c>
      <c r="J13" s="396">
        <f>IF(Gødning!J12="","",Gødning!J12)</f>
      </c>
      <c r="K13" s="396">
        <f>IF(Gødning!K12="","",Gødning!K12)</f>
      </c>
      <c r="L13" s="396">
        <f>IF(Gødning!L12="","",Gødning!L12)</f>
      </c>
      <c r="M13" s="396">
        <f>IF(Gødning!M12="","",Gødning!M12)</f>
      </c>
      <c r="N13" s="396">
        <f>IF(Gødning!N12="","",Gødning!N12)</f>
      </c>
      <c r="O13" s="396">
        <f>IF(Gødning!O12="","",Gødning!O12)</f>
      </c>
      <c r="P13" s="396">
        <f>IF(Gødning!P12="","",Gødning!P12)</f>
      </c>
      <c r="Q13" s="396">
        <f>IF(Gødning!Q12="","",Gødning!Q12)</f>
      </c>
      <c r="R13" s="396">
        <f>IF(Gødning!R12="","",Gødning!R12)</f>
      </c>
      <c r="S13" s="396">
        <f>IF(Gødning!S12="","",Gødning!S12)</f>
      </c>
      <c r="T13" s="396">
        <f>IF(Gødning!T12="","",Gødning!T12)</f>
      </c>
      <c r="U13" s="396">
        <f>IF(Gødning!U12="","",Gødning!U12)</f>
      </c>
      <c r="V13" s="361">
        <f>IF(Gødning!V12="","",Gødning!V12)</f>
      </c>
      <c r="W13" s="355">
        <f>IF(Gødning!W12="","",Gødning!W12)</f>
      </c>
    </row>
    <row r="14" spans="1:23" ht="40.5">
      <c r="A14" s="359" t="str">
        <f>IF(Gødning!A13="","",Gødning!A13)</f>
        <v>Antal gram / plante</v>
      </c>
      <c r="B14" s="350"/>
      <c r="C14" s="360">
        <f>IF(Gødning!C13="","",Gødning!C13)</f>
      </c>
      <c r="D14" s="396">
        <f>IF(Gødning!D13="","",Gødning!D13)</f>
      </c>
      <c r="E14" s="396">
        <f>IF(Gødning!E13="","",Gødning!E13)</f>
      </c>
      <c r="F14" s="396">
        <f>IF(Gødning!F13="","",Gødning!F13)</f>
      </c>
      <c r="G14" s="396">
        <f>IF(Gødning!G13="","",Gødning!G13)</f>
      </c>
      <c r="H14" s="396">
        <f>IF(Gødning!H13="","",Gødning!H13)</f>
      </c>
      <c r="I14" s="396">
        <f>IF(Gødning!I13="","",Gødning!I13)</f>
      </c>
      <c r="J14" s="396">
        <f>IF(Gødning!J13="","",Gødning!J13)</f>
      </c>
      <c r="K14" s="396">
        <f>IF(Gødning!K13="","",Gødning!K13)</f>
      </c>
      <c r="L14" s="396">
        <f>IF(Gødning!L13="","",Gødning!L13)</f>
      </c>
      <c r="M14" s="396">
        <f>IF(Gødning!M13="","",Gødning!M13)</f>
      </c>
      <c r="N14" s="396">
        <f>IF(Gødning!N13="","",Gødning!N13)</f>
      </c>
      <c r="O14" s="396">
        <f>IF(Gødning!O13="","",Gødning!O13)</f>
      </c>
      <c r="P14" s="396">
        <f>IF(Gødning!P13="","",Gødning!P13)</f>
      </c>
      <c r="Q14" s="396">
        <f>IF(Gødning!Q13="","",Gødning!Q13)</f>
      </c>
      <c r="R14" s="396">
        <f>IF(Gødning!R13="","",Gødning!R13)</f>
      </c>
      <c r="S14" s="396">
        <f>IF(Gødning!S13="","",Gødning!S13)</f>
      </c>
      <c r="T14" s="396">
        <f>IF(Gødning!T13="","",Gødning!T13)</f>
      </c>
      <c r="U14" s="396">
        <f>IF(Gødning!U13="","",Gødning!U13)</f>
      </c>
      <c r="V14" s="361">
        <f>IF(Gødning!V13="","",Gødning!V13)</f>
      </c>
      <c r="W14" s="355">
        <f>IF(Gødning!W13="","",Gødning!W13)</f>
      </c>
    </row>
    <row r="15" spans="1:23" ht="40.5">
      <c r="A15" s="363" t="str">
        <f>IF(Gødning!A14="","",Gødning!A14)</f>
        <v>N P K, N eller NS</v>
      </c>
      <c r="B15" s="352"/>
      <c r="C15" s="364"/>
      <c r="D15" s="353">
        <f>IF(Gødning!D14="","",Gødning!D14)</f>
        <v>0</v>
      </c>
      <c r="E15" s="353">
        <f>IF(Gødning!E14="","",Gødning!E14)</f>
        <v>0</v>
      </c>
      <c r="F15" s="353">
        <f>IF(Gødning!F14="","",Gødning!F14)</f>
        <v>0</v>
      </c>
      <c r="G15" s="353">
        <f>IF(Gødning!G14="","",Gødning!G14)</f>
        <v>0</v>
      </c>
      <c r="H15" s="353">
        <f>IF(Gødning!H14="","",Gødning!H14)</f>
        <v>0</v>
      </c>
      <c r="I15" s="353">
        <f>IF(Gødning!I14="","",Gødning!I14)</f>
        <v>0</v>
      </c>
      <c r="J15" s="353">
        <f>IF(Gødning!J14="","",Gødning!J14)</f>
        <v>0</v>
      </c>
      <c r="K15" s="353">
        <f>IF(Gødning!K14="","",Gødning!K14)</f>
        <v>0</v>
      </c>
      <c r="L15" s="353">
        <f>IF(Gødning!L14="","",Gødning!L14)</f>
        <v>0</v>
      </c>
      <c r="M15" s="353">
        <f>IF(Gødning!M14="","",Gødning!M14)</f>
        <v>0</v>
      </c>
      <c r="N15" s="353">
        <f>IF(Gødning!N14="","",Gødning!N14)</f>
        <v>0</v>
      </c>
      <c r="O15" s="353">
        <f>IF(Gødning!O14="","",Gødning!O14)</f>
        <v>0</v>
      </c>
      <c r="P15" s="353">
        <f>IF(Gødning!P14="","",Gødning!P14)</f>
        <v>0</v>
      </c>
      <c r="Q15" s="353">
        <f>IF(Gødning!Q14="","",Gødning!Q14)</f>
        <v>0</v>
      </c>
      <c r="R15" s="353">
        <f>IF(Gødning!R14="","",Gødning!R14)</f>
        <v>0</v>
      </c>
      <c r="S15" s="353">
        <f>IF(Gødning!S14="","",Gødning!S14)</f>
        <v>0</v>
      </c>
      <c r="T15" s="353">
        <f>IF(Gødning!T14="","",Gødning!T14)</f>
        <v>0</v>
      </c>
      <c r="U15" s="353">
        <f>IF(Gødning!U14="","",Gødning!U14)</f>
        <v>0</v>
      </c>
      <c r="V15" s="365">
        <f>IF(Gødning!V14="","",Gødning!V14)</f>
      </c>
      <c r="W15" s="355">
        <f>IF(Gødning!W14="","",Gødning!W14)</f>
      </c>
    </row>
    <row r="16" spans="1:23" ht="40.5">
      <c r="A16" s="357" t="str">
        <f>IF(Gødning!A15="","",Gødning!A15)</f>
        <v>Micronæringsstoffer</v>
      </c>
      <c r="B16" s="349"/>
      <c r="C16" s="358"/>
      <c r="D16" s="520">
        <f>IF(Gødning!D15="","",Gødning!D15)</f>
        <v>0</v>
      </c>
      <c r="E16" s="520">
        <f>IF(Gødning!E15="","",Gødning!E15)</f>
        <v>0</v>
      </c>
      <c r="F16" s="520">
        <f>IF(Gødning!F15="","",Gødning!F15)</f>
        <v>0</v>
      </c>
      <c r="G16" s="520">
        <f>IF(Gødning!G15="","",Gødning!G15)</f>
        <v>0</v>
      </c>
      <c r="H16" s="520">
        <f>IF(Gødning!H15="","",Gødning!H15)</f>
        <v>0</v>
      </c>
      <c r="I16" s="520">
        <f>IF(Gødning!I15="","",Gødning!I15)</f>
        <v>0</v>
      </c>
      <c r="J16" s="520">
        <f>IF(Gødning!J15="","",Gødning!J15)</f>
        <v>0</v>
      </c>
      <c r="K16" s="520">
        <f>IF(Gødning!K15="","",Gødning!K15)</f>
        <v>0</v>
      </c>
      <c r="L16" s="520">
        <f>IF(Gødning!L15="","",Gødning!L15)</f>
        <v>0</v>
      </c>
      <c r="M16" s="520">
        <f>IF(Gødning!M15="","",Gødning!M15)</f>
        <v>0</v>
      </c>
      <c r="N16" s="520">
        <f>IF(Gødning!N15="","",Gødning!N15)</f>
        <v>0</v>
      </c>
      <c r="O16" s="520">
        <f>IF(Gødning!O15="","",Gødning!O15)</f>
        <v>0</v>
      </c>
      <c r="P16" s="520">
        <f>IF(Gødning!P15="","",Gødning!P15)</f>
        <v>0</v>
      </c>
      <c r="Q16" s="520">
        <f>IF(Gødning!Q15="","",Gødning!Q15)</f>
        <v>0</v>
      </c>
      <c r="R16" s="520">
        <f>IF(Gødning!R15="","",Gødning!R15)</f>
        <v>0</v>
      </c>
      <c r="S16" s="520">
        <f>IF(Gødning!S15="","",Gødning!S15)</f>
        <v>0</v>
      </c>
      <c r="T16" s="520">
        <f>IF(Gødning!T15="","",Gødning!T15)</f>
        <v>0</v>
      </c>
      <c r="U16" s="520">
        <f>IF(Gødning!U15="","",Gødning!U15)</f>
        <v>0</v>
      </c>
      <c r="V16" s="366">
        <f>IF(Gødning!V15="","",Gødning!V15)</f>
      </c>
      <c r="W16" s="355">
        <f>IF(Gødning!W15="","",Gødning!W15)</f>
      </c>
    </row>
    <row r="17" spans="1:23" ht="40.5">
      <c r="A17" s="367" t="str">
        <f>IF(Gødning!A16="","",Gødning!A16)</f>
        <v>Bred gødskning</v>
      </c>
      <c r="B17" s="354" t="str">
        <f>IF(Gødning!B16="","",Gødning!B16)</f>
        <v>H kg</v>
      </c>
      <c r="C17" s="368">
        <f>IF(Gødning!C16="","",Gødning!C16)</f>
      </c>
      <c r="D17" s="397">
        <f>IF(Gødning!D16="","",Gødning!D16)</f>
        <v>0</v>
      </c>
      <c r="E17" s="397">
        <f>IF(Gødning!E16="","",Gødning!E16)</f>
        <v>0</v>
      </c>
      <c r="F17" s="397">
        <f>IF(Gødning!F16="","",Gødning!F16)</f>
        <v>0</v>
      </c>
      <c r="G17" s="397">
        <f>IF(Gødning!G16="","",Gødning!G16)</f>
        <v>0</v>
      </c>
      <c r="H17" s="397">
        <f>IF(Gødning!H16="","",Gødning!H16)</f>
        <v>0</v>
      </c>
      <c r="I17" s="397">
        <f>IF(Gødning!I16="","",Gødning!I16)</f>
        <v>0</v>
      </c>
      <c r="J17" s="397">
        <f>IF(Gødning!J16="","",Gødning!J16)</f>
        <v>0</v>
      </c>
      <c r="K17" s="397">
        <f>IF(Gødning!K16="","",Gødning!K16)</f>
        <v>0</v>
      </c>
      <c r="L17" s="397">
        <f>IF(Gødning!L16="","",Gødning!L16)</f>
        <v>0</v>
      </c>
      <c r="M17" s="397">
        <f>IF(Gødning!M16="","",Gødning!M16)</f>
        <v>0</v>
      </c>
      <c r="N17" s="397">
        <f>IF(Gødning!N16="","",Gødning!N16)</f>
        <v>0</v>
      </c>
      <c r="O17" s="397">
        <f>IF(Gødning!O16="","",Gødning!O16)</f>
        <v>0</v>
      </c>
      <c r="P17" s="397">
        <f>IF(Gødning!P16="","",Gødning!P16)</f>
        <v>0</v>
      </c>
      <c r="Q17" s="397">
        <f>IF(Gødning!Q16="","",Gødning!Q16)</f>
        <v>0</v>
      </c>
      <c r="R17" s="397">
        <f>IF(Gødning!R16="","",Gødning!R16)</f>
        <v>0</v>
      </c>
      <c r="S17" s="397">
        <f>IF(Gødning!S16="","",Gødning!S16)</f>
        <v>0</v>
      </c>
      <c r="T17" s="397">
        <f>IF(Gødning!T16="","",Gødning!T16)</f>
        <v>0</v>
      </c>
      <c r="U17" s="397">
        <f>IF(Gødning!U16="","",Gødning!U16)</f>
        <v>0</v>
      </c>
      <c r="V17" s="398">
        <f>IF(Gødning!V16="","",Gødning!V16)</f>
        <v>0</v>
      </c>
      <c r="W17" s="355">
        <f>IF(Gødning!W16="","",Gødning!W16)</f>
      </c>
    </row>
    <row r="18" spans="1:23" ht="40.5">
      <c r="A18" s="367">
        <f>IF(Gødning!A17="","",Gødning!A17)</f>
      </c>
      <c r="B18" s="354" t="str">
        <f>IF(Gødning!B17="","",Gødning!B17)</f>
        <v>N Kg</v>
      </c>
      <c r="C18" s="368">
        <f>IF(Gødning!C17="","",Gødning!C17)</f>
      </c>
      <c r="D18" s="397">
        <f>IF(Gødning!D17="","",Gødning!D17)</f>
        <v>0</v>
      </c>
      <c r="E18" s="397">
        <f>IF(Gødning!E17="","",Gødning!E17)</f>
        <v>0</v>
      </c>
      <c r="F18" s="397">
        <f>IF(Gødning!F17="","",Gødning!F17)</f>
        <v>0</v>
      </c>
      <c r="G18" s="397">
        <f>IF(Gødning!G17="","",Gødning!G17)</f>
        <v>0</v>
      </c>
      <c r="H18" s="397">
        <f>IF(Gødning!H17="","",Gødning!H17)</f>
        <v>0</v>
      </c>
      <c r="I18" s="397">
        <f>IF(Gødning!I17="","",Gødning!I17)</f>
        <v>0</v>
      </c>
      <c r="J18" s="397">
        <f>IF(Gødning!J17="","",Gødning!J17)</f>
        <v>0</v>
      </c>
      <c r="K18" s="397">
        <f>IF(Gødning!K17="","",Gødning!K17)</f>
        <v>0</v>
      </c>
      <c r="L18" s="397">
        <f>IF(Gødning!L17="","",Gødning!L17)</f>
        <v>0</v>
      </c>
      <c r="M18" s="397">
        <f>IF(Gødning!M17="","",Gødning!M17)</f>
        <v>0</v>
      </c>
      <c r="N18" s="397">
        <f>IF(Gødning!N17="","",Gødning!N17)</f>
        <v>0</v>
      </c>
      <c r="O18" s="397">
        <f>IF(Gødning!O17="","",Gødning!O17)</f>
        <v>0</v>
      </c>
      <c r="P18" s="397">
        <f>IF(Gødning!P17="","",Gødning!P17)</f>
        <v>0</v>
      </c>
      <c r="Q18" s="397">
        <f>IF(Gødning!Q17="","",Gødning!Q17)</f>
        <v>0</v>
      </c>
      <c r="R18" s="397">
        <f>IF(Gødning!R17="","",Gødning!R17)</f>
        <v>0</v>
      </c>
      <c r="S18" s="397">
        <f>IF(Gødning!S17="","",Gødning!S17)</f>
        <v>0</v>
      </c>
      <c r="T18" s="397">
        <f>IF(Gødning!T17="","",Gødning!T17)</f>
        <v>0</v>
      </c>
      <c r="U18" s="397">
        <f>IF(Gødning!U17="","",Gødning!U17)</f>
        <v>0</v>
      </c>
      <c r="V18" s="398">
        <f>IF(Gødning!V17="","",Gødning!V17)</f>
      </c>
      <c r="W18" s="355">
        <f>IF(Gødning!W17="","",Gødning!W17)</f>
      </c>
    </row>
    <row r="19" spans="1:23" ht="40.5">
      <c r="A19" s="367" t="str">
        <f>IF(Gødning!A18="","",Gødning!A18)</f>
        <v>Flydende gødskning</v>
      </c>
      <c r="B19" s="354" t="str">
        <f>IF(Gødning!B18="","",Gødning!B18)</f>
        <v>H kg</v>
      </c>
      <c r="C19" s="368">
        <f>IF(Gødning!C18="","",Gødning!C18)</f>
      </c>
      <c r="D19" s="397">
        <f>IF(Gødning!D18="","",Gødning!D18)</f>
        <v>0</v>
      </c>
      <c r="E19" s="397">
        <f>IF(Gødning!E18="","",Gødning!E18)</f>
        <v>0</v>
      </c>
      <c r="F19" s="397">
        <f>IF(Gødning!F18="","",Gødning!F18)</f>
        <v>0</v>
      </c>
      <c r="G19" s="397">
        <f>IF(Gødning!G18="","",Gødning!G18)</f>
        <v>0</v>
      </c>
      <c r="H19" s="397">
        <f>IF(Gødning!H18="","",Gødning!H18)</f>
        <v>0</v>
      </c>
      <c r="I19" s="397">
        <f>IF(Gødning!I18="","",Gødning!I18)</f>
        <v>0</v>
      </c>
      <c r="J19" s="397">
        <f>IF(Gødning!J18="","",Gødning!J18)</f>
        <v>0</v>
      </c>
      <c r="K19" s="397">
        <f>IF(Gødning!K18="","",Gødning!K18)</f>
        <v>0</v>
      </c>
      <c r="L19" s="397">
        <f>IF(Gødning!L18="","",Gødning!L18)</f>
        <v>0</v>
      </c>
      <c r="M19" s="397">
        <f>IF(Gødning!M18="","",Gødning!M18)</f>
        <v>0</v>
      </c>
      <c r="N19" s="397">
        <f>IF(Gødning!N18="","",Gødning!N18)</f>
        <v>0</v>
      </c>
      <c r="O19" s="397">
        <f>IF(Gødning!O18="","",Gødning!O18)</f>
        <v>0</v>
      </c>
      <c r="P19" s="397">
        <f>IF(Gødning!P18="","",Gødning!P18)</f>
        <v>0</v>
      </c>
      <c r="Q19" s="397">
        <f>IF(Gødning!Q18="","",Gødning!Q18)</f>
        <v>0</v>
      </c>
      <c r="R19" s="397">
        <f>IF(Gødning!R18="","",Gødning!R18)</f>
        <v>0</v>
      </c>
      <c r="S19" s="397">
        <f>IF(Gødning!S18="","",Gødning!S18)</f>
        <v>0</v>
      </c>
      <c r="T19" s="397">
        <f>IF(Gødning!T18="","",Gødning!T18)</f>
        <v>0</v>
      </c>
      <c r="U19" s="397">
        <f>IF(Gødning!U18="","",Gødning!U18)</f>
        <v>0</v>
      </c>
      <c r="V19" s="398">
        <f>IF(Gødning!V18="","",Gødning!V18)</f>
        <v>0</v>
      </c>
      <c r="W19" s="355">
        <f>IF(Gødning!W18="","",Gødning!W18)</f>
      </c>
    </row>
    <row r="20" spans="1:23" ht="40.5">
      <c r="A20" s="367" t="str">
        <f>IF(Gødning!A19="","",Gødning!A19)</f>
        <v>N30, Urea</v>
      </c>
      <c r="B20" s="354" t="str">
        <f>IF(Gødning!B19="","",Gødning!B19)</f>
        <v>N Kg</v>
      </c>
      <c r="C20" s="368">
        <f>IF(Gødning!C19="","",Gødning!C19)</f>
      </c>
      <c r="D20" s="397">
        <f>IF(Gødning!D19="","",Gødning!D19)</f>
        <v>0</v>
      </c>
      <c r="E20" s="397">
        <f>IF(Gødning!E19="","",Gødning!E19)</f>
        <v>0</v>
      </c>
      <c r="F20" s="397">
        <f>IF(Gødning!F19="","",Gødning!F19)</f>
        <v>0</v>
      </c>
      <c r="G20" s="397">
        <f>IF(Gødning!G19="","",Gødning!G19)</f>
        <v>0</v>
      </c>
      <c r="H20" s="397">
        <f>IF(Gødning!H19="","",Gødning!H19)</f>
        <v>0</v>
      </c>
      <c r="I20" s="397">
        <f>IF(Gødning!I19="","",Gødning!I19)</f>
        <v>0</v>
      </c>
      <c r="J20" s="397">
        <f>IF(Gødning!J19="","",Gødning!J19)</f>
        <v>0</v>
      </c>
      <c r="K20" s="397">
        <f>IF(Gødning!K19="","",Gødning!K19)</f>
        <v>0</v>
      </c>
      <c r="L20" s="397">
        <f>IF(Gødning!L19="","",Gødning!L19)</f>
        <v>0</v>
      </c>
      <c r="M20" s="397">
        <f>IF(Gødning!M19="","",Gødning!M19)</f>
        <v>0</v>
      </c>
      <c r="N20" s="397">
        <f>IF(Gødning!N19="","",Gødning!N19)</f>
        <v>0</v>
      </c>
      <c r="O20" s="397">
        <f>IF(Gødning!O19="","",Gødning!O19)</f>
        <v>0</v>
      </c>
      <c r="P20" s="397">
        <f>IF(Gødning!P19="","",Gødning!P19)</f>
        <v>0</v>
      </c>
      <c r="Q20" s="397">
        <f>IF(Gødning!Q19="","",Gødning!Q19)</f>
        <v>0</v>
      </c>
      <c r="R20" s="397">
        <f>IF(Gødning!R19="","",Gødning!R19)</f>
        <v>0</v>
      </c>
      <c r="S20" s="397">
        <f>IF(Gødning!S19="","",Gødning!S19)</f>
        <v>0</v>
      </c>
      <c r="T20" s="397">
        <f>IF(Gødning!T19="","",Gødning!T19)</f>
        <v>0</v>
      </c>
      <c r="U20" s="397">
        <f>IF(Gødning!U19="","",Gødning!U19)</f>
        <v>0</v>
      </c>
      <c r="V20" s="398">
        <f>IF(Gødning!V19="","",Gødning!V19)</f>
      </c>
      <c r="W20" s="355">
        <f>IF(Gødning!W19="","",Gødning!W19)</f>
      </c>
    </row>
    <row r="21" spans="1:23" ht="40.5">
      <c r="A21" s="367" t="str">
        <f>IF(Gødning!A20="","",Gødning!A20)</f>
        <v>Svovlsur</v>
      </c>
      <c r="B21" s="354" t="str">
        <f>IF(Gødning!B20="","",Gødning!B20)</f>
        <v>H kg</v>
      </c>
      <c r="C21" s="368">
        <f>IF(Gødning!C20="","",Gødning!C20)</f>
      </c>
      <c r="D21" s="397">
        <f>IF(Gødning!D20="","",Gødning!D20)</f>
        <v>0</v>
      </c>
      <c r="E21" s="397">
        <f>IF(Gødning!E20="","",Gødning!E20)</f>
        <v>0</v>
      </c>
      <c r="F21" s="397">
        <f>IF(Gødning!F20="","",Gødning!F20)</f>
        <v>0</v>
      </c>
      <c r="G21" s="397">
        <f>IF(Gødning!G20="","",Gødning!G20)</f>
        <v>0</v>
      </c>
      <c r="H21" s="397">
        <f>IF(Gødning!H20="","",Gødning!H20)</f>
        <v>0</v>
      </c>
      <c r="I21" s="397">
        <f>IF(Gødning!I20="","",Gødning!I20)</f>
        <v>0</v>
      </c>
      <c r="J21" s="397">
        <f>IF(Gødning!J20="","",Gødning!J20)</f>
        <v>0</v>
      </c>
      <c r="K21" s="397">
        <f>IF(Gødning!K20="","",Gødning!K20)</f>
        <v>0</v>
      </c>
      <c r="L21" s="397">
        <f>IF(Gødning!L20="","",Gødning!L20)</f>
        <v>0</v>
      </c>
      <c r="M21" s="397">
        <f>IF(Gødning!M20="","",Gødning!M20)</f>
        <v>0</v>
      </c>
      <c r="N21" s="397">
        <f>IF(Gødning!N20="","",Gødning!N20)</f>
        <v>0</v>
      </c>
      <c r="O21" s="397">
        <f>IF(Gødning!O20="","",Gødning!O20)</f>
        <v>0</v>
      </c>
      <c r="P21" s="397">
        <f>IF(Gødning!P20="","",Gødning!P20)</f>
        <v>0</v>
      </c>
      <c r="Q21" s="397">
        <f>IF(Gødning!Q20="","",Gødning!Q20)</f>
        <v>0</v>
      </c>
      <c r="R21" s="397">
        <f>IF(Gødning!R20="","",Gødning!R20)</f>
        <v>0</v>
      </c>
      <c r="S21" s="397">
        <f>IF(Gødning!S20="","",Gødning!S20)</f>
        <v>0</v>
      </c>
      <c r="T21" s="397">
        <f>IF(Gødning!T20="","",Gødning!T20)</f>
        <v>0</v>
      </c>
      <c r="U21" s="397">
        <f>IF(Gødning!U20="","",Gødning!U20)</f>
        <v>0</v>
      </c>
      <c r="V21" s="398">
        <f>IF(Gødning!V20="","",Gødning!V20)</f>
        <v>0</v>
      </c>
      <c r="W21" s="355">
        <f>IF(Gødning!W20="","",Gødning!W20)</f>
      </c>
    </row>
    <row r="22" spans="1:23" ht="40.5">
      <c r="A22" s="367" t="str">
        <f>IF(Gødning!A21="","",Gødning!A21)</f>
        <v>ammoniak</v>
      </c>
      <c r="B22" s="354" t="str">
        <f>IF(Gødning!B21="","",Gødning!B21)</f>
        <v>N Kg</v>
      </c>
      <c r="C22" s="368">
        <f>IF(Gødning!C21="","",Gødning!C21)</f>
      </c>
      <c r="D22" s="397">
        <f>IF(Gødning!D21="","",Gødning!D21)</f>
        <v>0</v>
      </c>
      <c r="E22" s="397">
        <f>IF(Gødning!E21="","",Gødning!E21)</f>
        <v>0</v>
      </c>
      <c r="F22" s="397">
        <f>IF(Gødning!F21="","",Gødning!F21)</f>
        <v>0</v>
      </c>
      <c r="G22" s="397">
        <f>IF(Gødning!G21="","",Gødning!G21)</f>
        <v>0</v>
      </c>
      <c r="H22" s="397">
        <f>IF(Gødning!H21="","",Gødning!H21)</f>
        <v>0</v>
      </c>
      <c r="I22" s="397">
        <f>IF(Gødning!I21="","",Gødning!I21)</f>
        <v>0</v>
      </c>
      <c r="J22" s="397">
        <f>IF(Gødning!J21="","",Gødning!J21)</f>
        <v>0</v>
      </c>
      <c r="K22" s="397">
        <f>IF(Gødning!K21="","",Gødning!K21)</f>
        <v>0</v>
      </c>
      <c r="L22" s="397">
        <f>IF(Gødning!L21="","",Gødning!L21)</f>
        <v>0</v>
      </c>
      <c r="M22" s="397">
        <f>IF(Gødning!M21="","",Gødning!M21)</f>
        <v>0</v>
      </c>
      <c r="N22" s="397">
        <f>IF(Gødning!N21="","",Gødning!N21)</f>
        <v>0</v>
      </c>
      <c r="O22" s="397">
        <f>IF(Gødning!O21="","",Gødning!O21)</f>
        <v>0</v>
      </c>
      <c r="P22" s="397">
        <f>IF(Gødning!P21="","",Gødning!P21)</f>
        <v>0</v>
      </c>
      <c r="Q22" s="397">
        <f>IF(Gødning!Q21="","",Gødning!Q21)</f>
        <v>0</v>
      </c>
      <c r="R22" s="397">
        <f>IF(Gødning!R21="","",Gødning!R21)</f>
        <v>0</v>
      </c>
      <c r="S22" s="397">
        <f>IF(Gødning!S21="","",Gødning!S21)</f>
        <v>0</v>
      </c>
      <c r="T22" s="397">
        <f>IF(Gødning!T21="","",Gødning!T21)</f>
        <v>0</v>
      </c>
      <c r="U22" s="397">
        <f>IF(Gødning!U21="","",Gødning!U21)</f>
        <v>0</v>
      </c>
      <c r="V22" s="398">
        <f>IF(Gødning!V21="","",Gødning!V21)</f>
      </c>
      <c r="W22" s="355">
        <f>IF(Gødning!W21="","",Gødning!W21)</f>
      </c>
    </row>
    <row r="23" spans="1:23" ht="40.5">
      <c r="A23" s="367" t="str">
        <f>IF(Gødning!A22="","",Gødning!A22)</f>
        <v>Række gødskning</v>
      </c>
      <c r="B23" s="354" t="str">
        <f>IF(Gødning!B22="","",Gødning!B22)</f>
        <v>H kg</v>
      </c>
      <c r="C23" s="368">
        <f>IF(Gødning!C22="","",Gødning!C22)</f>
      </c>
      <c r="D23" s="397">
        <f>IF(Gødning!D22="","",Gødning!D22)</f>
        <v>0</v>
      </c>
      <c r="E23" s="397">
        <f>IF(Gødning!E22="","",Gødning!E22)</f>
        <v>0</v>
      </c>
      <c r="F23" s="397">
        <f>IF(Gødning!F22="","",Gødning!F22)</f>
        <v>0</v>
      </c>
      <c r="G23" s="397">
        <f>IF(Gødning!G22="","",Gødning!G22)</f>
        <v>0</v>
      </c>
      <c r="H23" s="397">
        <f>IF(Gødning!H22="","",Gødning!H22)</f>
        <v>0</v>
      </c>
      <c r="I23" s="397">
        <f>IF(Gødning!I22="","",Gødning!I22)</f>
        <v>0</v>
      </c>
      <c r="J23" s="397">
        <f>IF(Gødning!J22="","",Gødning!J22)</f>
        <v>0</v>
      </c>
      <c r="K23" s="397">
        <f>IF(Gødning!K22="","",Gødning!K22)</f>
        <v>0</v>
      </c>
      <c r="L23" s="397">
        <f>IF(Gødning!L22="","",Gødning!L22)</f>
        <v>0</v>
      </c>
      <c r="M23" s="397">
        <f>IF(Gødning!M22="","",Gødning!M22)</f>
        <v>0</v>
      </c>
      <c r="N23" s="397">
        <f>IF(Gødning!N22="","",Gødning!N22)</f>
        <v>0</v>
      </c>
      <c r="O23" s="397">
        <f>IF(Gødning!O22="","",Gødning!O22)</f>
        <v>0</v>
      </c>
      <c r="P23" s="397">
        <f>IF(Gødning!P22="","",Gødning!P22)</f>
        <v>0</v>
      </c>
      <c r="Q23" s="397">
        <f>IF(Gødning!Q22="","",Gødning!Q22)</f>
        <v>0</v>
      </c>
      <c r="R23" s="397">
        <f>IF(Gødning!R22="","",Gødning!R22)</f>
        <v>0</v>
      </c>
      <c r="S23" s="397">
        <f>IF(Gødning!S22="","",Gødning!S22)</f>
        <v>0</v>
      </c>
      <c r="T23" s="397">
        <f>IF(Gødning!T22="","",Gødning!T22)</f>
        <v>0</v>
      </c>
      <c r="U23" s="397">
        <f>IF(Gødning!U22="","",Gødning!U22)</f>
        <v>0</v>
      </c>
      <c r="V23" s="398">
        <f>IF(Gødning!V22="","",Gødning!V22)</f>
        <v>0</v>
      </c>
      <c r="W23" s="355">
        <f>IF(Gødning!W22="","",Gødning!W22)</f>
      </c>
    </row>
    <row r="24" spans="1:23" ht="40.5">
      <c r="A24" s="367">
        <f>IF(Gødning!A23="","",Gødning!A23)</f>
      </c>
      <c r="B24" s="354" t="str">
        <f>IF(Gødning!B23="","",Gødning!B23)</f>
        <v>N Kg</v>
      </c>
      <c r="C24" s="368">
        <f>IF(Gødning!C23="","",Gødning!C23)</f>
      </c>
      <c r="D24" s="397">
        <f>IF(Gødning!D23="","",Gødning!D23)</f>
        <v>0</v>
      </c>
      <c r="E24" s="397">
        <f>IF(Gødning!E23="","",Gødning!E23)</f>
        <v>0</v>
      </c>
      <c r="F24" s="397">
        <f>IF(Gødning!F23="","",Gødning!F23)</f>
        <v>0</v>
      </c>
      <c r="G24" s="397">
        <f>IF(Gødning!G23="","",Gødning!G23)</f>
        <v>0</v>
      </c>
      <c r="H24" s="397">
        <f>IF(Gødning!H23="","",Gødning!H23)</f>
        <v>0</v>
      </c>
      <c r="I24" s="397">
        <f>IF(Gødning!I23="","",Gødning!I23)</f>
        <v>0</v>
      </c>
      <c r="J24" s="397">
        <f>IF(Gødning!J23="","",Gødning!J23)</f>
        <v>0</v>
      </c>
      <c r="K24" s="397">
        <f>IF(Gødning!K23="","",Gødning!K23)</f>
        <v>0</v>
      </c>
      <c r="L24" s="397">
        <f>IF(Gødning!L23="","",Gødning!L23)</f>
        <v>0</v>
      </c>
      <c r="M24" s="397">
        <f>IF(Gødning!M23="","",Gødning!M23)</f>
        <v>0</v>
      </c>
      <c r="N24" s="397">
        <f>IF(Gødning!N23="","",Gødning!N23)</f>
        <v>0</v>
      </c>
      <c r="O24" s="397">
        <f>IF(Gødning!O23="","",Gødning!O23)</f>
        <v>0</v>
      </c>
      <c r="P24" s="397">
        <f>IF(Gødning!P23="","",Gødning!P23)</f>
        <v>0</v>
      </c>
      <c r="Q24" s="397">
        <f>IF(Gødning!Q23="","",Gødning!Q23)</f>
        <v>0</v>
      </c>
      <c r="R24" s="397">
        <f>IF(Gødning!R23="","",Gødning!R23)</f>
        <v>0</v>
      </c>
      <c r="S24" s="397">
        <f>IF(Gødning!S23="","",Gødning!S23)</f>
        <v>0</v>
      </c>
      <c r="T24" s="397">
        <f>IF(Gødning!T23="","",Gødning!T23)</f>
        <v>0</v>
      </c>
      <c r="U24" s="397">
        <f>IF(Gødning!U23="","",Gødning!U23)</f>
        <v>0</v>
      </c>
      <c r="V24" s="398">
        <f>IF(Gødning!V23="","",Gødning!V23)</f>
      </c>
      <c r="W24" s="355">
        <f>IF(Gødning!W23="","",Gødning!W23)</f>
      </c>
    </row>
    <row r="25" spans="1:23" ht="40.5">
      <c r="A25" s="367" t="str">
        <f>IF(Gødning!A24="","",Gødning!A24)</f>
        <v>Punkt gødskning</v>
      </c>
      <c r="B25" s="354" t="str">
        <f>IF(Gødning!B24="","",Gødning!B24)</f>
        <v>H kg</v>
      </c>
      <c r="C25" s="368">
        <f>IF(Gødning!C24="","",Gødning!C24)</f>
      </c>
      <c r="D25" s="397">
        <f>IF(Gødning!D24="","",Gødning!D24)</f>
        <v>0</v>
      </c>
      <c r="E25" s="397">
        <f>IF(Gødning!E24="","",Gødning!E24)</f>
        <v>0</v>
      </c>
      <c r="F25" s="397">
        <f>IF(Gødning!F24="","",Gødning!F24)</f>
        <v>0</v>
      </c>
      <c r="G25" s="397">
        <f>IF(Gødning!G24="","",Gødning!G24)</f>
        <v>0</v>
      </c>
      <c r="H25" s="397">
        <f>IF(Gødning!H24="","",Gødning!H24)</f>
        <v>0</v>
      </c>
      <c r="I25" s="397">
        <f>IF(Gødning!I24="","",Gødning!I24)</f>
        <v>0</v>
      </c>
      <c r="J25" s="397">
        <f>IF(Gødning!J24="","",Gødning!J24)</f>
        <v>0</v>
      </c>
      <c r="K25" s="397">
        <f>IF(Gødning!K24="","",Gødning!K24)</f>
        <v>0</v>
      </c>
      <c r="L25" s="397">
        <f>IF(Gødning!L24="","",Gødning!L24)</f>
        <v>0</v>
      </c>
      <c r="M25" s="397">
        <f>IF(Gødning!M24="","",Gødning!M24)</f>
        <v>0</v>
      </c>
      <c r="N25" s="397">
        <f>IF(Gødning!N24="","",Gødning!N24)</f>
        <v>0</v>
      </c>
      <c r="O25" s="397">
        <f>IF(Gødning!O24="","",Gødning!O24)</f>
        <v>0</v>
      </c>
      <c r="P25" s="397">
        <f>IF(Gødning!P24="","",Gødning!P24)</f>
        <v>0</v>
      </c>
      <c r="Q25" s="397">
        <f>IF(Gødning!Q24="","",Gødning!Q24)</f>
        <v>0</v>
      </c>
      <c r="R25" s="397">
        <f>IF(Gødning!R24="","",Gødning!R24)</f>
        <v>0</v>
      </c>
      <c r="S25" s="397">
        <f>IF(Gødning!S24="","",Gødning!S24)</f>
        <v>0</v>
      </c>
      <c r="T25" s="397">
        <f>IF(Gødning!T24="","",Gødning!T24)</f>
        <v>0</v>
      </c>
      <c r="U25" s="397">
        <f>IF(Gødning!U24="","",Gødning!U24)</f>
        <v>0</v>
      </c>
      <c r="V25" s="398">
        <f>IF(Gødning!V24="","",Gødning!V24)</f>
        <v>0</v>
      </c>
      <c r="W25" s="355">
        <f>IF(Gødning!W24="","",Gødning!W24)</f>
      </c>
    </row>
    <row r="26" spans="1:23" ht="40.5">
      <c r="A26" s="367">
        <f>IF(Gødning!A25="","",Gødning!A25)</f>
      </c>
      <c r="B26" s="354" t="str">
        <f>IF(Gødning!B25="","",Gødning!B25)</f>
        <v>N Kg</v>
      </c>
      <c r="C26" s="368">
        <f>IF(Gødning!C25="","",Gødning!C25)</f>
      </c>
      <c r="D26" s="397">
        <f>IF(Gødning!D25="","",Gødning!D25)</f>
        <v>0</v>
      </c>
      <c r="E26" s="397">
        <f>IF(Gødning!E25="","",Gødning!E25)</f>
        <v>0</v>
      </c>
      <c r="F26" s="397">
        <f>IF(Gødning!F25="","",Gødning!F25)</f>
        <v>0</v>
      </c>
      <c r="G26" s="397">
        <f>IF(Gødning!G25="","",Gødning!G25)</f>
        <v>0</v>
      </c>
      <c r="H26" s="397">
        <f>IF(Gødning!H25="","",Gødning!H25)</f>
        <v>0</v>
      </c>
      <c r="I26" s="397">
        <f>IF(Gødning!I25="","",Gødning!I25)</f>
        <v>0</v>
      </c>
      <c r="J26" s="397">
        <f>IF(Gødning!J25="","",Gødning!J25)</f>
        <v>0</v>
      </c>
      <c r="K26" s="397">
        <f>IF(Gødning!K25="","",Gødning!K25)</f>
        <v>0</v>
      </c>
      <c r="L26" s="397">
        <f>IF(Gødning!L25="","",Gødning!L25)</f>
        <v>0</v>
      </c>
      <c r="M26" s="397">
        <f>IF(Gødning!M25="","",Gødning!M25)</f>
        <v>0</v>
      </c>
      <c r="N26" s="397">
        <f>IF(Gødning!N25="","",Gødning!N25)</f>
        <v>0</v>
      </c>
      <c r="O26" s="397">
        <f>IF(Gødning!O25="","",Gødning!O25)</f>
        <v>0</v>
      </c>
      <c r="P26" s="397">
        <f>IF(Gødning!P25="","",Gødning!P25)</f>
        <v>0</v>
      </c>
      <c r="Q26" s="397">
        <f>IF(Gødning!Q25="","",Gødning!Q25)</f>
        <v>0</v>
      </c>
      <c r="R26" s="397">
        <f>IF(Gødning!R25="","",Gødning!R25)</f>
        <v>0</v>
      </c>
      <c r="S26" s="397">
        <f>IF(Gødning!S25="","",Gødning!S25)</f>
        <v>0</v>
      </c>
      <c r="T26" s="397">
        <f>IF(Gødning!T25="","",Gødning!T25)</f>
        <v>0</v>
      </c>
      <c r="U26" s="397">
        <f>IF(Gødning!U25="","",Gødning!U25)</f>
        <v>0</v>
      </c>
      <c r="V26" s="398">
        <f>IF(Gødning!V25="","",Gødning!V25)</f>
      </c>
      <c r="W26" s="355">
        <f>IF(Gødning!W25="","",Gødning!W25)</f>
      </c>
    </row>
    <row r="27" spans="1:23" ht="40.5">
      <c r="A27" s="367" t="str">
        <f>IF(Gødning!A26="","",Gødning!A26)</f>
        <v>Antal gram / plante</v>
      </c>
      <c r="B27" s="354" t="str">
        <f>IF(Gødning!B26="","",Gødning!B26)</f>
        <v>g/pl</v>
      </c>
      <c r="C27" s="368">
        <f>IF(Gødning!C26="","",Gødning!C26)</f>
      </c>
      <c r="D27" s="397">
        <f>IF(Gødning!D26="","",Gødning!D26)</f>
        <v>0</v>
      </c>
      <c r="E27" s="397">
        <f>IF(Gødning!E26="","",Gødning!E26)</f>
        <v>0</v>
      </c>
      <c r="F27" s="397">
        <f>IF(Gødning!F26="","",Gødning!F26)</f>
        <v>0</v>
      </c>
      <c r="G27" s="397">
        <f>IF(Gødning!G26="","",Gødning!G26)</f>
        <v>0</v>
      </c>
      <c r="H27" s="397">
        <f>IF(Gødning!H26="","",Gødning!H26)</f>
        <v>0</v>
      </c>
      <c r="I27" s="397">
        <f>IF(Gødning!I26="","",Gødning!I26)</f>
        <v>0</v>
      </c>
      <c r="J27" s="397">
        <f>IF(Gødning!J26="","",Gødning!J26)</f>
        <v>0</v>
      </c>
      <c r="K27" s="397">
        <f>IF(Gødning!K26="","",Gødning!K26)</f>
        <v>0</v>
      </c>
      <c r="L27" s="397">
        <f>IF(Gødning!L26="","",Gødning!L26)</f>
        <v>0</v>
      </c>
      <c r="M27" s="397">
        <f>IF(Gødning!M26="","",Gødning!M26)</f>
        <v>0</v>
      </c>
      <c r="N27" s="397">
        <f>IF(Gødning!N26="","",Gødning!N26)</f>
        <v>0</v>
      </c>
      <c r="O27" s="397">
        <f>IF(Gødning!O26="","",Gødning!O26)</f>
        <v>0</v>
      </c>
      <c r="P27" s="397">
        <f>IF(Gødning!P26="","",Gødning!P26)</f>
        <v>0</v>
      </c>
      <c r="Q27" s="397">
        <f>IF(Gødning!Q26="","",Gødning!Q26)</f>
        <v>0</v>
      </c>
      <c r="R27" s="397">
        <f>IF(Gødning!R26="","",Gødning!R26)</f>
        <v>0</v>
      </c>
      <c r="S27" s="397">
        <f>IF(Gødning!S26="","",Gødning!S26)</f>
        <v>0</v>
      </c>
      <c r="T27" s="397">
        <f>IF(Gødning!T26="","",Gødning!T26)</f>
        <v>0</v>
      </c>
      <c r="U27" s="397">
        <f>IF(Gødning!U26="","",Gødning!U26)</f>
        <v>0</v>
      </c>
      <c r="V27" s="398">
        <f>IF(Gødning!V26="","",Gødning!V26)</f>
      </c>
      <c r="W27" s="355">
        <f>IF(Gødning!W26="","",Gødning!W26)</f>
      </c>
    </row>
    <row r="28" spans="1:23" ht="40.5">
      <c r="A28" s="367" t="str">
        <f>IF(Gødning!A27="","",Gødning!A27)</f>
        <v>Helikopter</v>
      </c>
      <c r="B28" s="354" t="str">
        <f>IF(Gødning!B27="","",Gødning!B27)</f>
        <v>H kg</v>
      </c>
      <c r="C28" s="368">
        <f>IF(Gødning!C27="","",Gødning!C27)</f>
      </c>
      <c r="D28" s="397">
        <f>IF(Gødning!D27="","",Gødning!D27)</f>
        <v>0</v>
      </c>
      <c r="E28" s="397">
        <f>IF(Gødning!E27="","",Gødning!E27)</f>
        <v>0</v>
      </c>
      <c r="F28" s="397">
        <f>IF(Gødning!F27="","",Gødning!F27)</f>
        <v>0</v>
      </c>
      <c r="G28" s="397">
        <f>IF(Gødning!G27="","",Gødning!G27)</f>
        <v>0</v>
      </c>
      <c r="H28" s="397">
        <f>IF(Gødning!H27="","",Gødning!H27)</f>
        <v>0</v>
      </c>
      <c r="I28" s="397">
        <f>IF(Gødning!I27="","",Gødning!I27)</f>
        <v>0</v>
      </c>
      <c r="J28" s="397">
        <f>IF(Gødning!J27="","",Gødning!J27)</f>
        <v>0</v>
      </c>
      <c r="K28" s="397">
        <f>IF(Gødning!K27="","",Gødning!K27)</f>
        <v>0</v>
      </c>
      <c r="L28" s="397">
        <f>IF(Gødning!L27="","",Gødning!L27)</f>
        <v>0</v>
      </c>
      <c r="M28" s="397">
        <f>IF(Gødning!M27="","",Gødning!M27)</f>
        <v>0</v>
      </c>
      <c r="N28" s="397">
        <f>IF(Gødning!N27="","",Gødning!N27)</f>
        <v>0</v>
      </c>
      <c r="O28" s="397">
        <f>IF(Gødning!O27="","",Gødning!O27)</f>
        <v>0</v>
      </c>
      <c r="P28" s="397">
        <f>IF(Gødning!P27="","",Gødning!P27)</f>
        <v>0</v>
      </c>
      <c r="Q28" s="397">
        <f>IF(Gødning!Q27="","",Gødning!Q27)</f>
        <v>0</v>
      </c>
      <c r="R28" s="397">
        <f>IF(Gødning!R27="","",Gødning!R27)</f>
        <v>0</v>
      </c>
      <c r="S28" s="397">
        <f>IF(Gødning!S27="","",Gødning!S27)</f>
        <v>0</v>
      </c>
      <c r="T28" s="397">
        <f>IF(Gødning!T27="","",Gødning!T27)</f>
        <v>0</v>
      </c>
      <c r="U28" s="397">
        <f>IF(Gødning!U27="","",Gødning!U27)</f>
        <v>0</v>
      </c>
      <c r="V28" s="398">
        <f>IF(Gødning!V27="","",Gødning!V27)</f>
        <v>0</v>
      </c>
      <c r="W28" s="355">
        <f>IF(Gødning!W27="","",Gødning!W27)</f>
      </c>
    </row>
    <row r="29" spans="1:23" ht="40.5">
      <c r="A29" s="367">
        <f>IF(Gødning!A28="","",Gødning!A28)</f>
      </c>
      <c r="B29" s="354" t="str">
        <f>IF(Gødning!B28="","",Gødning!B28)</f>
        <v>N Kg</v>
      </c>
      <c r="C29" s="368">
        <f>IF(Gødning!C28="","",Gødning!C28)</f>
      </c>
      <c r="D29" s="397">
        <f>IF(Gødning!D28="","",Gødning!D28)</f>
        <v>0</v>
      </c>
      <c r="E29" s="397">
        <f>IF(Gødning!E28="","",Gødning!E28)</f>
        <v>0</v>
      </c>
      <c r="F29" s="397">
        <f>IF(Gødning!F28="","",Gødning!F28)</f>
        <v>0</v>
      </c>
      <c r="G29" s="397">
        <f>IF(Gødning!G28="","",Gødning!G28)</f>
        <v>0</v>
      </c>
      <c r="H29" s="397">
        <f>IF(Gødning!H28="","",Gødning!H28)</f>
        <v>0</v>
      </c>
      <c r="I29" s="397">
        <f>IF(Gødning!I28="","",Gødning!I28)</f>
        <v>0</v>
      </c>
      <c r="J29" s="397">
        <f>IF(Gødning!J28="","",Gødning!J28)</f>
        <v>0</v>
      </c>
      <c r="K29" s="397">
        <f>IF(Gødning!K28="","",Gødning!K28)</f>
        <v>0</v>
      </c>
      <c r="L29" s="397">
        <f>IF(Gødning!L28="","",Gødning!L28)</f>
        <v>0</v>
      </c>
      <c r="M29" s="397">
        <f>IF(Gødning!M28="","",Gødning!M28)</f>
        <v>0</v>
      </c>
      <c r="N29" s="397">
        <f>IF(Gødning!N28="","",Gødning!N28)</f>
        <v>0</v>
      </c>
      <c r="O29" s="397">
        <f>IF(Gødning!O28="","",Gødning!O28)</f>
        <v>0</v>
      </c>
      <c r="P29" s="397">
        <f>IF(Gødning!P28="","",Gødning!P28)</f>
        <v>0</v>
      </c>
      <c r="Q29" s="397">
        <f>IF(Gødning!Q28="","",Gødning!Q28)</f>
        <v>0</v>
      </c>
      <c r="R29" s="397">
        <f>IF(Gødning!R28="","",Gødning!R28)</f>
        <v>0</v>
      </c>
      <c r="S29" s="397">
        <f>IF(Gødning!S28="","",Gødning!S28)</f>
        <v>0</v>
      </c>
      <c r="T29" s="397">
        <f>IF(Gødning!T28="","",Gødning!T28)</f>
        <v>0</v>
      </c>
      <c r="U29" s="397">
        <f>IF(Gødning!U28="","",Gødning!U28)</f>
        <v>0</v>
      </c>
      <c r="V29" s="398">
        <f>IF(Gødning!V28="","",Gødning!V28)</f>
      </c>
      <c r="W29" s="355">
        <f>IF(Gødning!W28="","",Gødning!W28)</f>
      </c>
    </row>
    <row r="30" spans="1:23" ht="40.5">
      <c r="A30" s="367">
        <f>IF(Gødning!A29="","",Gødning!A29)</f>
      </c>
      <c r="B30" s="354">
        <f>IF(Gødning!B29="","",Gødning!B29)</f>
      </c>
      <c r="C30" s="368">
        <f>IF(Gødning!C29="","",Gødning!C29)</f>
      </c>
      <c r="D30" s="397">
        <f>IF(Gødning!D29="","",Gødning!D29)</f>
      </c>
      <c r="E30" s="397">
        <f>IF(Gødning!E29="","",Gødning!E29)</f>
      </c>
      <c r="F30" s="397">
        <f>IF(Gødning!F29="","",Gødning!F29)</f>
      </c>
      <c r="G30" s="397">
        <f>IF(Gødning!G29="","",Gødning!G29)</f>
      </c>
      <c r="H30" s="397">
        <f>IF(Gødning!H29="","",Gødning!H29)</f>
      </c>
      <c r="I30" s="397">
        <f>IF(Gødning!I29="","",Gødning!I29)</f>
      </c>
      <c r="J30" s="397">
        <f>IF(Gødning!J29="","",Gødning!J29)</f>
      </c>
      <c r="K30" s="397">
        <f>IF(Gødning!K29="","",Gødning!K29)</f>
      </c>
      <c r="L30" s="397">
        <f>IF(Gødning!L29="","",Gødning!L29)</f>
      </c>
      <c r="M30" s="397">
        <f>IF(Gødning!M29="","",Gødning!M29)</f>
      </c>
      <c r="N30" s="397">
        <f>IF(Gødning!N29="","",Gødning!N29)</f>
      </c>
      <c r="O30" s="397">
        <f>IF(Gødning!O29="","",Gødning!O29)</f>
      </c>
      <c r="P30" s="397">
        <f>IF(Gødning!P29="","",Gødning!P29)</f>
      </c>
      <c r="Q30" s="397">
        <f>IF(Gødning!Q29="","",Gødning!Q29)</f>
      </c>
      <c r="R30" s="397">
        <f>IF(Gødning!R29="","",Gødning!R29)</f>
      </c>
      <c r="S30" s="397">
        <f>IF(Gødning!S29="","",Gødning!S29)</f>
      </c>
      <c r="T30" s="397">
        <f>IF(Gødning!T29="","",Gødning!T29)</f>
      </c>
      <c r="U30" s="397">
        <f>IF(Gødning!U29="","",Gødning!U29)</f>
      </c>
      <c r="V30" s="398">
        <f>IF(Gødning!V29="","",Gødning!V29)</f>
      </c>
      <c r="W30" s="355">
        <f>IF(Gødning!W29="","",Gødning!W29)</f>
      </c>
    </row>
    <row r="31" spans="1:23" ht="40.5">
      <c r="A31" s="367" t="str">
        <f>IF(Gødning!A30="","",Gødning!A30)</f>
        <v>Handelsvare kg. i alt</v>
      </c>
      <c r="B31" s="354">
        <f>IF(Gødning!B30="","",Gødning!B30)</f>
      </c>
      <c r="C31" s="368">
        <f>IF(Gødning!C30="","",Gødning!C30)</f>
      </c>
      <c r="D31" s="397">
        <f>IF(Gødning!D30="","",Gødning!D30)</f>
      </c>
      <c r="E31" s="397">
        <f>IF(Gødning!E30="","",Gødning!E30)</f>
      </c>
      <c r="F31" s="397">
        <f>IF(Gødning!F30="","",Gødning!F30)</f>
      </c>
      <c r="G31" s="397">
        <f>IF(Gødning!G30="","",Gødning!G30)</f>
      </c>
      <c r="H31" s="397">
        <f>IF(Gødning!H30="","",Gødning!H30)</f>
      </c>
      <c r="I31" s="397">
        <f>IF(Gødning!I30="","",Gødning!I30)</f>
      </c>
      <c r="J31" s="397">
        <f>IF(Gødning!J30="","",Gødning!J30)</f>
      </c>
      <c r="K31" s="397">
        <f>IF(Gødning!K30="","",Gødning!K30)</f>
      </c>
      <c r="L31" s="397">
        <f>IF(Gødning!L30="","",Gødning!L30)</f>
      </c>
      <c r="M31" s="397">
        <f>IF(Gødning!M30="","",Gødning!M30)</f>
      </c>
      <c r="N31" s="397">
        <f>IF(Gødning!N30="","",Gødning!N30)</f>
      </c>
      <c r="O31" s="397">
        <f>IF(Gødning!O30="","",Gødning!O30)</f>
      </c>
      <c r="P31" s="397">
        <f>IF(Gødning!P30="","",Gødning!P30)</f>
      </c>
      <c r="Q31" s="397">
        <f>IF(Gødning!Q30="","",Gødning!Q30)</f>
      </c>
      <c r="R31" s="397">
        <f>IF(Gødning!R30="","",Gødning!R30)</f>
      </c>
      <c r="S31" s="397">
        <f>IF(Gødning!S30="","",Gødning!S30)</f>
      </c>
      <c r="T31" s="397">
        <f>IF(Gødning!T30="","",Gødning!T30)</f>
      </c>
      <c r="U31" s="397">
        <f>IF(Gødning!U30="","",Gødning!U30)</f>
      </c>
      <c r="V31" s="398">
        <f>IF(Gødning!V30="","",Gødning!V30)</f>
      </c>
      <c r="W31" s="355">
        <f>IF(Gødning!W30="","",Gødning!W30)</f>
      </c>
    </row>
    <row r="32" spans="1:23" ht="40.5">
      <c r="A32" s="367" t="str">
        <f>IF(Gødning!A31="","",Gødning!A31)</f>
        <v>NPK 14-3-15</v>
      </c>
      <c r="B32" s="354">
        <f>IF(Gødning!B31="","",Gødning!B31)</f>
        <v>140315</v>
      </c>
      <c r="C32" s="368">
        <f>IF(Gødning!C31="","",Gødning!C31)</f>
      </c>
      <c r="D32" s="397">
        <f>IF(Gødning!D31="","",Gødning!D31)</f>
        <v>0</v>
      </c>
      <c r="E32" s="397">
        <f>IF(Gødning!E31="","",Gødning!E31)</f>
        <v>0</v>
      </c>
      <c r="F32" s="397">
        <f>IF(Gødning!F31="","",Gødning!F31)</f>
        <v>0</v>
      </c>
      <c r="G32" s="397">
        <f>IF(Gødning!G31="","",Gødning!G31)</f>
        <v>0</v>
      </c>
      <c r="H32" s="397">
        <f>IF(Gødning!H31="","",Gødning!H31)</f>
        <v>0</v>
      </c>
      <c r="I32" s="397">
        <f>IF(Gødning!I31="","",Gødning!I31)</f>
        <v>0</v>
      </c>
      <c r="J32" s="397">
        <f>IF(Gødning!J31="","",Gødning!J31)</f>
        <v>0</v>
      </c>
      <c r="K32" s="397">
        <f>IF(Gødning!K31="","",Gødning!K31)</f>
        <v>0</v>
      </c>
      <c r="L32" s="397">
        <f>IF(Gødning!L31="","",Gødning!L31)</f>
        <v>0</v>
      </c>
      <c r="M32" s="397">
        <f>IF(Gødning!M31="","",Gødning!M31)</f>
        <v>0</v>
      </c>
      <c r="N32" s="397">
        <f>IF(Gødning!N31="","",Gødning!N31)</f>
        <v>0</v>
      </c>
      <c r="O32" s="397">
        <f>IF(Gødning!O31="","",Gødning!O31)</f>
        <v>0</v>
      </c>
      <c r="P32" s="397">
        <f>IF(Gødning!P31="","",Gødning!P31)</f>
        <v>0</v>
      </c>
      <c r="Q32" s="397">
        <f>IF(Gødning!Q31="","",Gødning!Q31)</f>
        <v>0</v>
      </c>
      <c r="R32" s="397">
        <f>IF(Gødning!R31="","",Gødning!R31)</f>
        <v>0</v>
      </c>
      <c r="S32" s="397">
        <f>IF(Gødning!S31="","",Gødning!S31)</f>
        <v>0</v>
      </c>
      <c r="T32" s="397">
        <f>IF(Gødning!T31="","",Gødning!T31)</f>
        <v>0</v>
      </c>
      <c r="U32" s="397">
        <f>IF(Gødning!U31="","",Gødning!U31)</f>
        <v>0</v>
      </c>
      <c r="V32" s="398">
        <f>IF(Gødning!V31="","",Gødning!V31)</f>
        <v>0</v>
      </c>
      <c r="W32" s="355">
        <f>IF(Gødning!W31="","",Gødning!W31)</f>
      </c>
    </row>
    <row r="33" spans="1:23" ht="40.5">
      <c r="A33" s="367" t="str">
        <f>IF(Gødning!A32="","",Gødning!A32)</f>
        <v>NPK 21-3-10</v>
      </c>
      <c r="B33" s="354">
        <f>IF(Gødning!B32="","",Gødning!B32)</f>
        <v>210310</v>
      </c>
      <c r="C33" s="368">
        <f>IF(Gødning!C32="","",Gødning!C32)</f>
      </c>
      <c r="D33" s="397">
        <f>IF(Gødning!D32="","",Gødning!D32)</f>
        <v>0</v>
      </c>
      <c r="E33" s="397">
        <f>IF(Gødning!E32="","",Gødning!E32)</f>
        <v>0</v>
      </c>
      <c r="F33" s="397">
        <f>IF(Gødning!F32="","",Gødning!F32)</f>
        <v>0</v>
      </c>
      <c r="G33" s="397">
        <f>IF(Gødning!G32="","",Gødning!G32)</f>
        <v>0</v>
      </c>
      <c r="H33" s="397">
        <f>IF(Gødning!H32="","",Gødning!H32)</f>
        <v>0</v>
      </c>
      <c r="I33" s="397">
        <f>IF(Gødning!I32="","",Gødning!I32)</f>
        <v>0</v>
      </c>
      <c r="J33" s="397">
        <f>IF(Gødning!J32="","",Gødning!J32)</f>
        <v>0</v>
      </c>
      <c r="K33" s="397">
        <f>IF(Gødning!K32="","",Gødning!K32)</f>
        <v>0</v>
      </c>
      <c r="L33" s="397">
        <f>IF(Gødning!L32="","",Gødning!L32)</f>
        <v>0</v>
      </c>
      <c r="M33" s="397">
        <f>IF(Gødning!M32="","",Gødning!M32)</f>
        <v>0</v>
      </c>
      <c r="N33" s="397">
        <f>IF(Gødning!N32="","",Gødning!N32)</f>
        <v>0</v>
      </c>
      <c r="O33" s="397">
        <f>IF(Gødning!O32="","",Gødning!O32)</f>
        <v>0</v>
      </c>
      <c r="P33" s="397">
        <f>IF(Gødning!P32="","",Gødning!P32)</f>
        <v>0</v>
      </c>
      <c r="Q33" s="397">
        <f>IF(Gødning!Q32="","",Gødning!Q32)</f>
        <v>0</v>
      </c>
      <c r="R33" s="397">
        <f>IF(Gødning!R32="","",Gødning!R32)</f>
        <v>0</v>
      </c>
      <c r="S33" s="397">
        <f>IF(Gødning!S32="","",Gødning!S32)</f>
        <v>0</v>
      </c>
      <c r="T33" s="397">
        <f>IF(Gødning!T32="","",Gødning!T32)</f>
        <v>0</v>
      </c>
      <c r="U33" s="397">
        <f>IF(Gødning!U32="","",Gødning!U32)</f>
        <v>0</v>
      </c>
      <c r="V33" s="398">
        <f>IF(Gødning!V32="","",Gødning!V32)</f>
        <v>0</v>
      </c>
      <c r="W33" s="355">
        <f>IF(Gødning!W32="","",Gødning!W32)</f>
      </c>
    </row>
    <row r="34" spans="1:23" ht="40.5">
      <c r="A34" s="367" t="str">
        <f>IF(Gødning!A33="","",Gødning!A33)</f>
        <v>NPK 13-3-16</v>
      </c>
      <c r="B34" s="354">
        <f>IF(Gødning!B33="","",Gødning!B33)</f>
        <v>130316</v>
      </c>
      <c r="C34" s="368">
        <f>IF(Gødning!C33="","",Gødning!C33)</f>
      </c>
      <c r="D34" s="397">
        <f>IF(Gødning!D33="","",Gødning!D33)</f>
        <v>0</v>
      </c>
      <c r="E34" s="397">
        <f>IF(Gødning!E33="","",Gødning!E33)</f>
        <v>0</v>
      </c>
      <c r="F34" s="397">
        <f>IF(Gødning!F33="","",Gødning!F33)</f>
        <v>0</v>
      </c>
      <c r="G34" s="397">
        <f>IF(Gødning!G33="","",Gødning!G33)</f>
        <v>0</v>
      </c>
      <c r="H34" s="397">
        <f>IF(Gødning!H33="","",Gødning!H33)</f>
        <v>0</v>
      </c>
      <c r="I34" s="397">
        <f>IF(Gødning!I33="","",Gødning!I33)</f>
        <v>0</v>
      </c>
      <c r="J34" s="397">
        <f>IF(Gødning!J33="","",Gødning!J33)</f>
        <v>0</v>
      </c>
      <c r="K34" s="397">
        <f>IF(Gødning!K33="","",Gødning!K33)</f>
        <v>0</v>
      </c>
      <c r="L34" s="397">
        <f>IF(Gødning!L33="","",Gødning!L33)</f>
        <v>0</v>
      </c>
      <c r="M34" s="397">
        <f>IF(Gødning!M33="","",Gødning!M33)</f>
        <v>0</v>
      </c>
      <c r="N34" s="397">
        <f>IF(Gødning!N33="","",Gødning!N33)</f>
        <v>0</v>
      </c>
      <c r="O34" s="397">
        <f>IF(Gødning!O33="","",Gødning!O33)</f>
        <v>0</v>
      </c>
      <c r="P34" s="397">
        <f>IF(Gødning!P33="","",Gødning!P33)</f>
        <v>0</v>
      </c>
      <c r="Q34" s="397">
        <f>IF(Gødning!Q33="","",Gødning!Q33)</f>
        <v>0</v>
      </c>
      <c r="R34" s="397">
        <f>IF(Gødning!R33="","",Gødning!R33)</f>
        <v>0</v>
      </c>
      <c r="S34" s="397">
        <f>IF(Gødning!S33="","",Gødning!S33)</f>
        <v>0</v>
      </c>
      <c r="T34" s="397">
        <f>IF(Gødning!T33="","",Gødning!T33)</f>
        <v>0</v>
      </c>
      <c r="U34" s="397">
        <f>IF(Gødning!U33="","",Gødning!U33)</f>
        <v>0</v>
      </c>
      <c r="V34" s="398">
        <f>IF(Gødning!V33="","",Gødning!V33)</f>
        <v>0</v>
      </c>
      <c r="W34" s="355">
        <f>IF(Gødning!W33="","",Gødning!W33)</f>
      </c>
    </row>
    <row r="35" spans="1:23" ht="40.5">
      <c r="A35" s="367" t="str">
        <f>IF(Gødning!A34="","",Gødning!A34)</f>
        <v>Triwi 15-4-13</v>
      </c>
      <c r="B35" s="354">
        <f>IF(Gødning!B34="","",Gødning!B34)</f>
        <v>150413</v>
      </c>
      <c r="C35" s="368">
        <f>IF(Gødning!C34="","",Gødning!C34)</f>
      </c>
      <c r="D35" s="397">
        <f>IF(Gødning!D34="","",Gødning!D34)</f>
        <v>0</v>
      </c>
      <c r="E35" s="397">
        <f>IF(Gødning!E34="","",Gødning!E34)</f>
        <v>0</v>
      </c>
      <c r="F35" s="397">
        <f>IF(Gødning!F34="","",Gødning!F34)</f>
        <v>0</v>
      </c>
      <c r="G35" s="397">
        <f>IF(Gødning!G34="","",Gødning!G34)</f>
        <v>0</v>
      </c>
      <c r="H35" s="397">
        <f>IF(Gødning!H34="","",Gødning!H34)</f>
        <v>0</v>
      </c>
      <c r="I35" s="397">
        <f>IF(Gødning!I34="","",Gødning!I34)</f>
        <v>0</v>
      </c>
      <c r="J35" s="397">
        <f>IF(Gødning!J34="","",Gødning!J34)</f>
        <v>0</v>
      </c>
      <c r="K35" s="397">
        <f>IF(Gødning!K34="","",Gødning!K34)</f>
        <v>0</v>
      </c>
      <c r="L35" s="397">
        <f>IF(Gødning!L34="","",Gødning!L34)</f>
        <v>0</v>
      </c>
      <c r="M35" s="397">
        <f>IF(Gødning!M34="","",Gødning!M34)</f>
        <v>0</v>
      </c>
      <c r="N35" s="397">
        <f>IF(Gødning!N34="","",Gødning!N34)</f>
        <v>0</v>
      </c>
      <c r="O35" s="397">
        <f>IF(Gødning!O34="","",Gødning!O34)</f>
        <v>0</v>
      </c>
      <c r="P35" s="397">
        <f>IF(Gødning!P34="","",Gødning!P34)</f>
        <v>0</v>
      </c>
      <c r="Q35" s="397">
        <f>IF(Gødning!Q34="","",Gødning!Q34)</f>
        <v>0</v>
      </c>
      <c r="R35" s="397">
        <f>IF(Gødning!R34="","",Gødning!R34)</f>
        <v>0</v>
      </c>
      <c r="S35" s="397">
        <f>IF(Gødning!S34="","",Gødning!S34)</f>
        <v>0</v>
      </c>
      <c r="T35" s="397">
        <f>IF(Gødning!T34="","",Gødning!T34)</f>
        <v>0</v>
      </c>
      <c r="U35" s="397">
        <f>IF(Gødning!U34="","",Gødning!U34)</f>
        <v>0</v>
      </c>
      <c r="V35" s="398">
        <f>IF(Gødning!V34="","",Gødning!V34)</f>
        <v>0</v>
      </c>
      <c r="W35" s="355">
        <f>IF(Gødning!W34="","",Gødning!W34)</f>
      </c>
    </row>
    <row r="36" spans="1:23" ht="40.5">
      <c r="A36" s="367" t="str">
        <f>IF(Gødning!A35="","",Gødning!A35)</f>
        <v>Kalk ammon sal peter</v>
      </c>
      <c r="B36" s="354">
        <f>IF(Gødning!B35="","",Gødning!B35)</f>
        <v>270000</v>
      </c>
      <c r="C36" s="368">
        <f>IF(Gødning!C35="","",Gødning!C35)</f>
      </c>
      <c r="D36" s="397">
        <f>IF(Gødning!D35="","",Gødning!D35)</f>
        <v>0</v>
      </c>
      <c r="E36" s="397">
        <f>IF(Gødning!E35="","",Gødning!E35)</f>
        <v>0</v>
      </c>
      <c r="F36" s="397">
        <f>IF(Gødning!F35="","",Gødning!F35)</f>
        <v>0</v>
      </c>
      <c r="G36" s="397">
        <f>IF(Gødning!G35="","",Gødning!G35)</f>
        <v>0</v>
      </c>
      <c r="H36" s="397">
        <f>IF(Gødning!H35="","",Gødning!H35)</f>
        <v>0</v>
      </c>
      <c r="I36" s="397">
        <f>IF(Gødning!I35="","",Gødning!I35)</f>
        <v>0</v>
      </c>
      <c r="J36" s="397">
        <f>IF(Gødning!J35="","",Gødning!J35)</f>
        <v>0</v>
      </c>
      <c r="K36" s="397">
        <f>IF(Gødning!K35="","",Gødning!K35)</f>
        <v>0</v>
      </c>
      <c r="L36" s="397">
        <f>IF(Gødning!L35="","",Gødning!L35)</f>
        <v>0</v>
      </c>
      <c r="M36" s="397">
        <f>IF(Gødning!M35="","",Gødning!M35)</f>
        <v>0</v>
      </c>
      <c r="N36" s="397">
        <f>IF(Gødning!N35="","",Gødning!N35)</f>
        <v>0</v>
      </c>
      <c r="O36" s="397">
        <f>IF(Gødning!O35="","",Gødning!O35)</f>
        <v>0</v>
      </c>
      <c r="P36" s="397">
        <f>IF(Gødning!P35="","",Gødning!P35)</f>
        <v>0</v>
      </c>
      <c r="Q36" s="397">
        <f>IF(Gødning!Q35="","",Gødning!Q35)</f>
        <v>0</v>
      </c>
      <c r="R36" s="397">
        <f>IF(Gødning!R35="","",Gødning!R35)</f>
        <v>0</v>
      </c>
      <c r="S36" s="397">
        <f>IF(Gødning!S35="","",Gødning!S35)</f>
        <v>0</v>
      </c>
      <c r="T36" s="397">
        <f>IF(Gødning!T35="","",Gødning!T35)</f>
        <v>0</v>
      </c>
      <c r="U36" s="397">
        <f>IF(Gødning!U35="","",Gødning!U35)</f>
        <v>0</v>
      </c>
      <c r="V36" s="398">
        <f>IF(Gødning!V35="","",Gødning!V35)</f>
        <v>0</v>
      </c>
      <c r="W36" s="355">
        <f>IF(Gødning!W35="","",Gødning!W35)</f>
      </c>
    </row>
    <row r="37" spans="1:23" ht="40.5">
      <c r="A37" s="367" t="str">
        <f>IF(Gødning!A36="","",Gødning!A36)</f>
        <v>N30</v>
      </c>
      <c r="B37" s="354">
        <f>IF(Gødning!B36="","",Gødning!B36)</f>
        <v>300000</v>
      </c>
      <c r="C37" s="368">
        <f>IF(Gødning!C36="","",Gødning!C36)</f>
      </c>
      <c r="D37" s="397">
        <f>IF(Gødning!D36="","",Gødning!D36)</f>
        <v>0</v>
      </c>
      <c r="E37" s="397">
        <f>IF(Gødning!E36="","",Gødning!E36)</f>
        <v>0</v>
      </c>
      <c r="F37" s="397">
        <f>IF(Gødning!F36="","",Gødning!F36)</f>
        <v>0</v>
      </c>
      <c r="G37" s="397">
        <f>IF(Gødning!G36="","",Gødning!G36)</f>
        <v>0</v>
      </c>
      <c r="H37" s="397">
        <f>IF(Gødning!H36="","",Gødning!H36)</f>
        <v>0</v>
      </c>
      <c r="I37" s="397">
        <f>IF(Gødning!I36="","",Gødning!I36)</f>
        <v>0</v>
      </c>
      <c r="J37" s="397">
        <f>IF(Gødning!J36="","",Gødning!J36)</f>
        <v>0</v>
      </c>
      <c r="K37" s="397">
        <f>IF(Gødning!K36="","",Gødning!K36)</f>
        <v>0</v>
      </c>
      <c r="L37" s="397">
        <f>IF(Gødning!L36="","",Gødning!L36)</f>
        <v>0</v>
      </c>
      <c r="M37" s="397">
        <f>IF(Gødning!M36="","",Gødning!M36)</f>
        <v>0</v>
      </c>
      <c r="N37" s="397">
        <f>IF(Gødning!N36="","",Gødning!N36)</f>
        <v>0</v>
      </c>
      <c r="O37" s="397">
        <f>IF(Gødning!O36="","",Gødning!O36)</f>
        <v>0</v>
      </c>
      <c r="P37" s="397">
        <f>IF(Gødning!P36="","",Gødning!P36)</f>
        <v>0</v>
      </c>
      <c r="Q37" s="397">
        <f>IF(Gødning!Q36="","",Gødning!Q36)</f>
        <v>0</v>
      </c>
      <c r="R37" s="397">
        <f>IF(Gødning!R36="","",Gødning!R36)</f>
        <v>0</v>
      </c>
      <c r="S37" s="397">
        <f>IF(Gødning!S36="","",Gødning!S36)</f>
        <v>0</v>
      </c>
      <c r="T37" s="397">
        <f>IF(Gødning!T36="","",Gødning!T36)</f>
        <v>0</v>
      </c>
      <c r="U37" s="397">
        <f>IF(Gødning!U36="","",Gødning!U36)</f>
        <v>0</v>
      </c>
      <c r="V37" s="398">
        <f>IF(Gødning!V36="","",Gødning!V36)</f>
        <v>0</v>
      </c>
      <c r="W37" s="355">
        <f>IF(Gødning!W36="","",Gødning!W36)</f>
      </c>
    </row>
    <row r="38" spans="1:23" ht="40.5">
      <c r="A38" s="367" t="str">
        <f>IF(Gødning!A37="","",Gødning!A37)</f>
        <v>Urea</v>
      </c>
      <c r="B38" s="354">
        <f>IF(Gødning!B37="","",Gødning!B37)</f>
        <v>460000</v>
      </c>
      <c r="C38" s="368">
        <f>IF(Gødning!C37="","",Gødning!C37)</f>
      </c>
      <c r="D38" s="397">
        <f>IF(Gødning!D37="","",Gødning!D37)</f>
        <v>0</v>
      </c>
      <c r="E38" s="397">
        <f>IF(Gødning!E37="","",Gødning!E37)</f>
        <v>0</v>
      </c>
      <c r="F38" s="397">
        <f>IF(Gødning!F37="","",Gødning!F37)</f>
        <v>0</v>
      </c>
      <c r="G38" s="397">
        <f>IF(Gødning!G37="","",Gødning!G37)</f>
        <v>0</v>
      </c>
      <c r="H38" s="397">
        <f>IF(Gødning!H37="","",Gødning!H37)</f>
        <v>0</v>
      </c>
      <c r="I38" s="397">
        <f>IF(Gødning!I37="","",Gødning!I37)</f>
        <v>0</v>
      </c>
      <c r="J38" s="397">
        <f>IF(Gødning!J37="","",Gødning!J37)</f>
        <v>0</v>
      </c>
      <c r="K38" s="397">
        <f>IF(Gødning!K37="","",Gødning!K37)</f>
        <v>0</v>
      </c>
      <c r="L38" s="397">
        <f>IF(Gødning!L37="","",Gødning!L37)</f>
        <v>0</v>
      </c>
      <c r="M38" s="397">
        <f>IF(Gødning!M37="","",Gødning!M37)</f>
        <v>0</v>
      </c>
      <c r="N38" s="397">
        <f>IF(Gødning!N37="","",Gødning!N37)</f>
        <v>0</v>
      </c>
      <c r="O38" s="397">
        <f>IF(Gødning!O37="","",Gødning!O37)</f>
        <v>0</v>
      </c>
      <c r="P38" s="397">
        <f>IF(Gødning!P37="","",Gødning!P37)</f>
        <v>0</v>
      </c>
      <c r="Q38" s="397">
        <f>IF(Gødning!Q37="","",Gødning!Q37)</f>
        <v>0</v>
      </c>
      <c r="R38" s="397">
        <f>IF(Gødning!R37="","",Gødning!R37)</f>
        <v>0</v>
      </c>
      <c r="S38" s="397">
        <f>IF(Gødning!S37="","",Gødning!S37)</f>
        <v>0</v>
      </c>
      <c r="T38" s="397">
        <f>IF(Gødning!T37="","",Gødning!T37)</f>
        <v>0</v>
      </c>
      <c r="U38" s="397">
        <f>IF(Gødning!U37="","",Gødning!U37)</f>
        <v>0</v>
      </c>
      <c r="V38" s="398">
        <f>IF(Gødning!V37="","",Gødning!V37)</f>
        <v>0</v>
      </c>
      <c r="W38" s="355">
        <f>IF(Gødning!W37="","",Gødning!W37)</f>
      </c>
    </row>
    <row r="39" spans="1:23" ht="40.5">
      <c r="A39" s="367" t="str">
        <f>IF(Gødning!A38="","",Gødning!A38)</f>
        <v>Svovl sur ammo niak</v>
      </c>
      <c r="B39" s="354">
        <f>IF(Gødning!B38="","",Gødning!B38)</f>
        <v>212400</v>
      </c>
      <c r="C39" s="368">
        <f>IF(Gødning!C38="","",Gødning!C38)</f>
      </c>
      <c r="D39" s="397">
        <f>IF(Gødning!D38="","",Gødning!D38)</f>
        <v>0</v>
      </c>
      <c r="E39" s="397">
        <f>IF(Gødning!E38="","",Gødning!E38)</f>
        <v>0</v>
      </c>
      <c r="F39" s="397">
        <f>IF(Gødning!F38="","",Gødning!F38)</f>
        <v>0</v>
      </c>
      <c r="G39" s="397">
        <f>IF(Gødning!G38="","",Gødning!G38)</f>
        <v>0</v>
      </c>
      <c r="H39" s="397">
        <f>IF(Gødning!H38="","",Gødning!H38)</f>
        <v>0</v>
      </c>
      <c r="I39" s="397">
        <f>IF(Gødning!I38="","",Gødning!I38)</f>
        <v>0</v>
      </c>
      <c r="J39" s="397">
        <f>IF(Gødning!J38="","",Gødning!J38)</f>
        <v>0</v>
      </c>
      <c r="K39" s="397">
        <f>IF(Gødning!K38="","",Gødning!K38)</f>
        <v>0</v>
      </c>
      <c r="L39" s="397">
        <f>IF(Gødning!L38="","",Gødning!L38)</f>
        <v>0</v>
      </c>
      <c r="M39" s="397">
        <f>IF(Gødning!M38="","",Gødning!M38)</f>
        <v>0</v>
      </c>
      <c r="N39" s="397">
        <f>IF(Gødning!N38="","",Gødning!N38)</f>
        <v>0</v>
      </c>
      <c r="O39" s="397">
        <f>IF(Gødning!O38="","",Gødning!O38)</f>
        <v>0</v>
      </c>
      <c r="P39" s="397">
        <f>IF(Gødning!P38="","",Gødning!P38)</f>
        <v>0</v>
      </c>
      <c r="Q39" s="397">
        <f>IF(Gødning!Q38="","",Gødning!Q38)</f>
        <v>0</v>
      </c>
      <c r="R39" s="397">
        <f>IF(Gødning!R38="","",Gødning!R38)</f>
        <v>0</v>
      </c>
      <c r="S39" s="397">
        <f>IF(Gødning!S38="","",Gødning!S38)</f>
        <v>0</v>
      </c>
      <c r="T39" s="397">
        <f>IF(Gødning!T38="","",Gødning!T38)</f>
        <v>0</v>
      </c>
      <c r="U39" s="397">
        <f>IF(Gødning!U38="","",Gødning!U38)</f>
        <v>0</v>
      </c>
      <c r="V39" s="398">
        <f>IF(Gødning!V38="","",Gødning!V38)</f>
        <v>0</v>
      </c>
      <c r="W39" s="355">
        <f>IF(Gødning!W38="","",Gødning!W38)</f>
      </c>
    </row>
    <row r="40" spans="1:23" ht="40.5">
      <c r="A40" s="367">
        <f>IF(Gødning!A39="","",Gødning!A39)</f>
        <v>0</v>
      </c>
      <c r="B40" s="354">
        <f>IF(Gødning!B39="","",Gødning!B39)</f>
        <v>0</v>
      </c>
      <c r="C40" s="368">
        <f>IF(Gødning!C39="","",Gødning!C39)</f>
      </c>
      <c r="D40" s="397">
        <f>IF(Gødning!D39="","",Gødning!D39)</f>
        <v>0</v>
      </c>
      <c r="E40" s="397">
        <f>IF(Gødning!E39="","",Gødning!E39)</f>
        <v>0</v>
      </c>
      <c r="F40" s="397">
        <f>IF(Gødning!F39="","",Gødning!F39)</f>
        <v>0</v>
      </c>
      <c r="G40" s="397">
        <f>IF(Gødning!G39="","",Gødning!G39)</f>
        <v>0</v>
      </c>
      <c r="H40" s="397">
        <f>IF(Gødning!H39="","",Gødning!H39)</f>
        <v>0</v>
      </c>
      <c r="I40" s="397">
        <f>IF(Gødning!I39="","",Gødning!I39)</f>
        <v>0</v>
      </c>
      <c r="J40" s="397">
        <f>IF(Gødning!J39="","",Gødning!J39)</f>
        <v>0</v>
      </c>
      <c r="K40" s="397">
        <f>IF(Gødning!K39="","",Gødning!K39)</f>
        <v>0</v>
      </c>
      <c r="L40" s="397">
        <f>IF(Gødning!L39="","",Gødning!L39)</f>
        <v>0</v>
      </c>
      <c r="M40" s="397">
        <f>IF(Gødning!M39="","",Gødning!M39)</f>
        <v>0</v>
      </c>
      <c r="N40" s="397">
        <f>IF(Gødning!N39="","",Gødning!N39)</f>
        <v>0</v>
      </c>
      <c r="O40" s="397">
        <f>IF(Gødning!O39="","",Gødning!O39)</f>
        <v>0</v>
      </c>
      <c r="P40" s="397">
        <f>IF(Gødning!P39="","",Gødning!P39)</f>
        <v>0</v>
      </c>
      <c r="Q40" s="397">
        <f>IF(Gødning!Q39="","",Gødning!Q39)</f>
        <v>0</v>
      </c>
      <c r="R40" s="397">
        <f>IF(Gødning!R39="","",Gødning!R39)</f>
        <v>0</v>
      </c>
      <c r="S40" s="397">
        <f>IF(Gødning!S39="","",Gødning!S39)</f>
        <v>0</v>
      </c>
      <c r="T40" s="397">
        <f>IF(Gødning!T39="","",Gødning!T39)</f>
        <v>0</v>
      </c>
      <c r="U40" s="397">
        <f>IF(Gødning!U39="","",Gødning!U39)</f>
        <v>0</v>
      </c>
      <c r="V40" s="398">
        <f>IF(Gødning!V39="","",Gødning!V39)</f>
        <v>0</v>
      </c>
      <c r="W40" s="355">
        <f>IF(Gødning!W39="","",Gødning!W39)</f>
      </c>
    </row>
    <row r="41" spans="1:23" ht="40.5">
      <c r="A41" s="367">
        <f>IF(Gødning!A40="","",Gødning!A40)</f>
        <v>0</v>
      </c>
      <c r="B41" s="354">
        <f>IF(Gødning!B40="","",Gødning!B40)</f>
        <v>0</v>
      </c>
      <c r="C41" s="368">
        <f>IF(Gødning!C40="","",Gødning!C40)</f>
      </c>
      <c r="D41" s="397">
        <f>IF(Gødning!D40="","",Gødning!D40)</f>
        <v>0</v>
      </c>
      <c r="E41" s="397">
        <f>IF(Gødning!E40="","",Gødning!E40)</f>
        <v>0</v>
      </c>
      <c r="F41" s="397">
        <f>IF(Gødning!F40="","",Gødning!F40)</f>
        <v>0</v>
      </c>
      <c r="G41" s="397">
        <f>IF(Gødning!G40="","",Gødning!G40)</f>
        <v>0</v>
      </c>
      <c r="H41" s="397">
        <f>IF(Gødning!H40="","",Gødning!H40)</f>
        <v>0</v>
      </c>
      <c r="I41" s="397">
        <f>IF(Gødning!I40="","",Gødning!I40)</f>
        <v>0</v>
      </c>
      <c r="J41" s="397">
        <f>IF(Gødning!J40="","",Gødning!J40)</f>
        <v>0</v>
      </c>
      <c r="K41" s="397">
        <f>IF(Gødning!K40="","",Gødning!K40)</f>
        <v>0</v>
      </c>
      <c r="L41" s="397">
        <f>IF(Gødning!L40="","",Gødning!L40)</f>
        <v>0</v>
      </c>
      <c r="M41" s="397">
        <f>IF(Gødning!M40="","",Gødning!M40)</f>
        <v>0</v>
      </c>
      <c r="N41" s="397">
        <f>IF(Gødning!N40="","",Gødning!N40)</f>
        <v>0</v>
      </c>
      <c r="O41" s="397">
        <f>IF(Gødning!O40="","",Gødning!O40)</f>
        <v>0</v>
      </c>
      <c r="P41" s="397">
        <f>IF(Gødning!P40="","",Gødning!P40)</f>
        <v>0</v>
      </c>
      <c r="Q41" s="397">
        <f>IF(Gødning!Q40="","",Gødning!Q40)</f>
        <v>0</v>
      </c>
      <c r="R41" s="397">
        <f>IF(Gødning!R40="","",Gødning!R40)</f>
        <v>0</v>
      </c>
      <c r="S41" s="397">
        <f>IF(Gødning!S40="","",Gødning!S40)</f>
        <v>0</v>
      </c>
      <c r="T41" s="397">
        <f>IF(Gødning!T40="","",Gødning!T40)</f>
        <v>0</v>
      </c>
      <c r="U41" s="397">
        <f>IF(Gødning!U40="","",Gødning!U40)</f>
        <v>0</v>
      </c>
      <c r="V41" s="398">
        <f>IF(Gødning!V40="","",Gødning!V40)</f>
        <v>0</v>
      </c>
      <c r="W41" s="355">
        <f>IF(Gødning!W40="","",Gødning!W40)</f>
      </c>
    </row>
    <row r="42" spans="1:23" ht="40.5">
      <c r="A42" s="367">
        <f>IF(Gødning!A41="","",Gødning!A41)</f>
        <v>0</v>
      </c>
      <c r="B42" s="354">
        <f>IF(Gødning!B41="","",Gødning!B41)</f>
        <v>0</v>
      </c>
      <c r="C42" s="368">
        <f>IF(Gødning!C41="","",Gødning!C41)</f>
      </c>
      <c r="D42" s="397">
        <f>IF(Gødning!D41="","",Gødning!D41)</f>
        <v>0</v>
      </c>
      <c r="E42" s="397">
        <f>IF(Gødning!E41="","",Gødning!E41)</f>
        <v>0</v>
      </c>
      <c r="F42" s="397">
        <f>IF(Gødning!F41="","",Gødning!F41)</f>
        <v>0</v>
      </c>
      <c r="G42" s="397">
        <f>IF(Gødning!G41="","",Gødning!G41)</f>
        <v>0</v>
      </c>
      <c r="H42" s="397">
        <f>IF(Gødning!H41="","",Gødning!H41)</f>
        <v>0</v>
      </c>
      <c r="I42" s="397">
        <f>IF(Gødning!I41="","",Gødning!I41)</f>
        <v>0</v>
      </c>
      <c r="J42" s="397">
        <f>IF(Gødning!J41="","",Gødning!J41)</f>
        <v>0</v>
      </c>
      <c r="K42" s="397">
        <f>IF(Gødning!K41="","",Gødning!K41)</f>
        <v>0</v>
      </c>
      <c r="L42" s="397">
        <f>IF(Gødning!L41="","",Gødning!L41)</f>
        <v>0</v>
      </c>
      <c r="M42" s="397">
        <f>IF(Gødning!M41="","",Gødning!M41)</f>
        <v>0</v>
      </c>
      <c r="N42" s="397">
        <f>IF(Gødning!N41="","",Gødning!N41)</f>
        <v>0</v>
      </c>
      <c r="O42" s="397">
        <f>IF(Gødning!O41="","",Gødning!O41)</f>
        <v>0</v>
      </c>
      <c r="P42" s="397">
        <f>IF(Gødning!P41="","",Gødning!P41)</f>
        <v>0</v>
      </c>
      <c r="Q42" s="397">
        <f>IF(Gødning!Q41="","",Gødning!Q41)</f>
        <v>0</v>
      </c>
      <c r="R42" s="397">
        <f>IF(Gødning!R41="","",Gødning!R41)</f>
        <v>0</v>
      </c>
      <c r="S42" s="397">
        <f>IF(Gødning!S41="","",Gødning!S41)</f>
        <v>0</v>
      </c>
      <c r="T42" s="397">
        <f>IF(Gødning!T41="","",Gødning!T41)</f>
        <v>0</v>
      </c>
      <c r="U42" s="397">
        <f>IF(Gødning!U41="","",Gødning!U41)</f>
        <v>0</v>
      </c>
      <c r="V42" s="398">
        <f>IF(Gødning!V41="","",Gødning!V41)</f>
        <v>0</v>
      </c>
      <c r="W42" s="355">
        <f>IF(Gødning!W41="","",Gødning!W41)</f>
      </c>
    </row>
    <row r="43" spans="1:23" ht="40.5">
      <c r="A43" s="367">
        <f>IF(Gødning!A42="","",Gødning!A42)</f>
        <v>0</v>
      </c>
      <c r="B43" s="354">
        <f>IF(Gødning!B42="","",Gødning!B42)</f>
        <v>0</v>
      </c>
      <c r="C43" s="368">
        <f>IF(Gødning!C42="","",Gødning!C42)</f>
      </c>
      <c r="D43" s="397">
        <f>IF(Gødning!D42="","",Gødning!D42)</f>
        <v>0</v>
      </c>
      <c r="E43" s="397">
        <f>IF(Gødning!E42="","",Gødning!E42)</f>
        <v>0</v>
      </c>
      <c r="F43" s="397">
        <f>IF(Gødning!F42="","",Gødning!F42)</f>
        <v>0</v>
      </c>
      <c r="G43" s="397">
        <f>IF(Gødning!G42="","",Gødning!G42)</f>
        <v>0</v>
      </c>
      <c r="H43" s="397">
        <f>IF(Gødning!H42="","",Gødning!H42)</f>
        <v>0</v>
      </c>
      <c r="I43" s="397">
        <f>IF(Gødning!I42="","",Gødning!I42)</f>
        <v>0</v>
      </c>
      <c r="J43" s="397">
        <f>IF(Gødning!J42="","",Gødning!J42)</f>
        <v>0</v>
      </c>
      <c r="K43" s="397">
        <f>IF(Gødning!K42="","",Gødning!K42)</f>
        <v>0</v>
      </c>
      <c r="L43" s="397">
        <f>IF(Gødning!L42="","",Gødning!L42)</f>
        <v>0</v>
      </c>
      <c r="M43" s="397">
        <f>IF(Gødning!M42="","",Gødning!M42)</f>
        <v>0</v>
      </c>
      <c r="N43" s="397">
        <f>IF(Gødning!N42="","",Gødning!N42)</f>
        <v>0</v>
      </c>
      <c r="O43" s="397">
        <f>IF(Gødning!O42="","",Gødning!O42)</f>
        <v>0</v>
      </c>
      <c r="P43" s="397">
        <f>IF(Gødning!P42="","",Gødning!P42)</f>
        <v>0</v>
      </c>
      <c r="Q43" s="397">
        <f>IF(Gødning!Q42="","",Gødning!Q42)</f>
        <v>0</v>
      </c>
      <c r="R43" s="397">
        <f>IF(Gødning!R42="","",Gødning!R42)</f>
        <v>0</v>
      </c>
      <c r="S43" s="397">
        <f>IF(Gødning!S42="","",Gødning!S42)</f>
        <v>0</v>
      </c>
      <c r="T43" s="397">
        <f>IF(Gødning!T42="","",Gødning!T42)</f>
        <v>0</v>
      </c>
      <c r="U43" s="397">
        <f>IF(Gødning!U42="","",Gødning!U42)</f>
        <v>0</v>
      </c>
      <c r="V43" s="398">
        <f>IF(Gødning!V42="","",Gødning!V42)</f>
        <v>0</v>
      </c>
      <c r="W43" s="355">
        <f>IF(Gødning!W42="","",Gødning!W42)</f>
      </c>
    </row>
    <row r="44" spans="1:23" ht="40.5">
      <c r="A44" s="367" t="str">
        <f>IF(Gødning!A43="","",Gødning!A43)</f>
        <v>Heraf kg.</v>
      </c>
      <c r="B44" s="354">
        <f>IF(Gødning!B43="","",Gødning!B43)</f>
      </c>
      <c r="C44" s="368">
        <f>IF(Gødning!C43="","",Gødning!C43)</f>
      </c>
      <c r="D44" s="397">
        <f>IF(Gødning!D43="","",Gødning!D43)</f>
      </c>
      <c r="E44" s="397">
        <f>IF(Gødning!E43="","",Gødning!E43)</f>
      </c>
      <c r="F44" s="397">
        <f>IF(Gødning!F43="","",Gødning!F43)</f>
      </c>
      <c r="G44" s="397">
        <f>IF(Gødning!G43="","",Gødning!G43)</f>
      </c>
      <c r="H44" s="397">
        <f>IF(Gødning!H43="","",Gødning!H43)</f>
      </c>
      <c r="I44" s="397">
        <f>IF(Gødning!I43="","",Gødning!I43)</f>
      </c>
      <c r="J44" s="397">
        <f>IF(Gødning!J43="","",Gødning!J43)</f>
      </c>
      <c r="K44" s="397">
        <f>IF(Gødning!K43="","",Gødning!K43)</f>
      </c>
      <c r="L44" s="397">
        <f>IF(Gødning!L43="","",Gødning!L43)</f>
      </c>
      <c r="M44" s="397">
        <f>IF(Gødning!M43="","",Gødning!M43)</f>
      </c>
      <c r="N44" s="397">
        <f>IF(Gødning!N43="","",Gødning!N43)</f>
      </c>
      <c r="O44" s="397">
        <f>IF(Gødning!O43="","",Gødning!O43)</f>
      </c>
      <c r="P44" s="397">
        <f>IF(Gødning!P43="","",Gødning!P43)</f>
      </c>
      <c r="Q44" s="397">
        <f>IF(Gødning!Q43="","",Gødning!Q43)</f>
      </c>
      <c r="R44" s="397">
        <f>IF(Gødning!R43="","",Gødning!R43)</f>
      </c>
      <c r="S44" s="397">
        <f>IF(Gødning!S43="","",Gødning!S43)</f>
      </c>
      <c r="T44" s="397">
        <f>IF(Gødning!T43="","",Gødning!T43)</f>
      </c>
      <c r="U44" s="397">
        <f>IF(Gødning!U43="","",Gødning!U43)</f>
      </c>
      <c r="V44" s="398">
        <f>IF(Gødning!V43="","",Gødning!V43)</f>
      </c>
      <c r="W44" s="355">
        <f>IF(Gødning!W43="","",Gødning!W43)</f>
      </c>
    </row>
    <row r="45" spans="1:23" ht="40.5">
      <c r="A45" s="367" t="str">
        <f>IF(Gødning!A44="","",Gødning!A44)</f>
        <v>Fosfor</v>
      </c>
      <c r="B45" s="354" t="str">
        <f>IF(Gødning!B44="","",Gødning!B44)</f>
        <v>P</v>
      </c>
      <c r="C45" s="368">
        <f>IF(Gødning!C44="","",Gødning!C44)</f>
      </c>
      <c r="D45" s="397">
        <f>IF(Gødning!D44="","",Gødning!D44)</f>
        <v>0</v>
      </c>
      <c r="E45" s="397">
        <f>IF(Gødning!E44="","",Gødning!E44)</f>
        <v>0</v>
      </c>
      <c r="F45" s="397">
        <f>IF(Gødning!F44="","",Gødning!F44)</f>
        <v>0</v>
      </c>
      <c r="G45" s="397">
        <f>IF(Gødning!G44="","",Gødning!G44)</f>
        <v>0</v>
      </c>
      <c r="H45" s="397">
        <f>IF(Gødning!H44="","",Gødning!H44)</f>
        <v>0</v>
      </c>
      <c r="I45" s="397">
        <f>IF(Gødning!I44="","",Gødning!I44)</f>
        <v>0</v>
      </c>
      <c r="J45" s="397">
        <f>IF(Gødning!J44="","",Gødning!J44)</f>
        <v>0</v>
      </c>
      <c r="K45" s="397">
        <f>IF(Gødning!K44="","",Gødning!K44)</f>
        <v>0</v>
      </c>
      <c r="L45" s="397">
        <f>IF(Gødning!L44="","",Gødning!L44)</f>
        <v>0</v>
      </c>
      <c r="M45" s="397">
        <f>IF(Gødning!M44="","",Gødning!M44)</f>
        <v>0</v>
      </c>
      <c r="N45" s="397">
        <f>IF(Gødning!N44="","",Gødning!N44)</f>
        <v>0</v>
      </c>
      <c r="O45" s="397">
        <f>IF(Gødning!O44="","",Gødning!O44)</f>
        <v>0</v>
      </c>
      <c r="P45" s="397">
        <f>IF(Gødning!P44="","",Gødning!P44)</f>
        <v>0</v>
      </c>
      <c r="Q45" s="397">
        <f>IF(Gødning!Q44="","",Gødning!Q44)</f>
        <v>0</v>
      </c>
      <c r="R45" s="397">
        <f>IF(Gødning!R44="","",Gødning!R44)</f>
        <v>0</v>
      </c>
      <c r="S45" s="397">
        <f>IF(Gødning!S44="","",Gødning!S44)</f>
        <v>0</v>
      </c>
      <c r="T45" s="397">
        <f>IF(Gødning!T44="","",Gødning!T44)</f>
        <v>0</v>
      </c>
      <c r="U45" s="397">
        <f>IF(Gødning!U44="","",Gødning!U44)</f>
        <v>0</v>
      </c>
      <c r="V45" s="398">
        <f>IF(Gødning!V44="","",Gødning!V44)</f>
      </c>
      <c r="W45" s="355">
        <f>IF(Gødning!W44="","",Gødning!W44)</f>
      </c>
    </row>
    <row r="46" spans="1:23" ht="40.5">
      <c r="A46" s="367" t="str">
        <f>IF(Gødning!A45="","",Gødning!A45)</f>
        <v>Kalium</v>
      </c>
      <c r="B46" s="354" t="str">
        <f>IF(Gødning!B45="","",Gødning!B45)</f>
        <v>K</v>
      </c>
      <c r="C46" s="368">
        <f>IF(Gødning!C45="","",Gødning!C45)</f>
      </c>
      <c r="D46" s="397">
        <f>IF(Gødning!D45="","",Gødning!D45)</f>
        <v>0</v>
      </c>
      <c r="E46" s="397">
        <f>IF(Gødning!E45="","",Gødning!E45)</f>
        <v>0</v>
      </c>
      <c r="F46" s="397">
        <f>IF(Gødning!F45="","",Gødning!F45)</f>
        <v>0</v>
      </c>
      <c r="G46" s="397">
        <f>IF(Gødning!G45="","",Gødning!G45)</f>
        <v>0</v>
      </c>
      <c r="H46" s="397">
        <f>IF(Gødning!H45="","",Gødning!H45)</f>
        <v>0</v>
      </c>
      <c r="I46" s="397">
        <f>IF(Gødning!I45="","",Gødning!I45)</f>
        <v>0</v>
      </c>
      <c r="J46" s="397">
        <f>IF(Gødning!J45="","",Gødning!J45)</f>
        <v>0</v>
      </c>
      <c r="K46" s="397">
        <f>IF(Gødning!K45="","",Gødning!K45)</f>
        <v>0</v>
      </c>
      <c r="L46" s="397">
        <f>IF(Gødning!L45="","",Gødning!L45)</f>
        <v>0</v>
      </c>
      <c r="M46" s="397">
        <f>IF(Gødning!M45="","",Gødning!M45)</f>
        <v>0</v>
      </c>
      <c r="N46" s="397">
        <f>IF(Gødning!N45="","",Gødning!N45)</f>
        <v>0</v>
      </c>
      <c r="O46" s="397">
        <f>IF(Gødning!O45="","",Gødning!O45)</f>
        <v>0</v>
      </c>
      <c r="P46" s="397">
        <f>IF(Gødning!P45="","",Gødning!P45)</f>
        <v>0</v>
      </c>
      <c r="Q46" s="397">
        <f>IF(Gødning!Q45="","",Gødning!Q45)</f>
        <v>0</v>
      </c>
      <c r="R46" s="397">
        <f>IF(Gødning!R45="","",Gødning!R45)</f>
        <v>0</v>
      </c>
      <c r="S46" s="397">
        <f>IF(Gødning!S45="","",Gødning!S45)</f>
        <v>0</v>
      </c>
      <c r="T46" s="397">
        <f>IF(Gødning!T45="","",Gødning!T45)</f>
        <v>0</v>
      </c>
      <c r="U46" s="397">
        <f>IF(Gødning!U45="","",Gødning!U45)</f>
        <v>0</v>
      </c>
      <c r="V46" s="398">
        <f>IF(Gødning!V45="","",Gødning!V45)</f>
      </c>
      <c r="W46" s="355">
        <f>IF(Gødning!W45="","",Gødning!W45)</f>
      </c>
    </row>
    <row r="47" spans="1:23" ht="40.5">
      <c r="A47" s="367" t="str">
        <f>IF(Gødning!A46="","",Gødning!A46)</f>
        <v>Svovl</v>
      </c>
      <c r="B47" s="354" t="str">
        <f>IF(Gødning!B46="","",Gødning!B46)</f>
        <v>S</v>
      </c>
      <c r="C47" s="368">
        <f>IF(Gødning!C46="","",Gødning!C46)</f>
      </c>
      <c r="D47" s="397">
        <f>IF(Gødning!D46="","",Gødning!D46)</f>
        <v>0</v>
      </c>
      <c r="E47" s="397">
        <f>IF(Gødning!E46="","",Gødning!E46)</f>
        <v>0</v>
      </c>
      <c r="F47" s="397">
        <f>IF(Gødning!F46="","",Gødning!F46)</f>
        <v>0</v>
      </c>
      <c r="G47" s="397">
        <f>IF(Gødning!G46="","",Gødning!G46)</f>
        <v>0</v>
      </c>
      <c r="H47" s="397">
        <f>IF(Gødning!H46="","",Gødning!H46)</f>
        <v>0</v>
      </c>
      <c r="I47" s="397">
        <f>IF(Gødning!I46="","",Gødning!I46)</f>
        <v>0</v>
      </c>
      <c r="J47" s="397">
        <f>IF(Gødning!J46="","",Gødning!J46)</f>
        <v>0</v>
      </c>
      <c r="K47" s="397">
        <f>IF(Gødning!K46="","",Gødning!K46)</f>
        <v>0</v>
      </c>
      <c r="L47" s="397">
        <f>IF(Gødning!L46="","",Gødning!L46)</f>
        <v>0</v>
      </c>
      <c r="M47" s="397">
        <f>IF(Gødning!M46="","",Gødning!M46)</f>
        <v>0</v>
      </c>
      <c r="N47" s="397">
        <f>IF(Gødning!N46="","",Gødning!N46)</f>
        <v>0</v>
      </c>
      <c r="O47" s="397">
        <f>IF(Gødning!O46="","",Gødning!O46)</f>
        <v>0</v>
      </c>
      <c r="P47" s="397">
        <f>IF(Gødning!P46="","",Gødning!P46)</f>
        <v>0</v>
      </c>
      <c r="Q47" s="397">
        <f>IF(Gødning!Q46="","",Gødning!Q46)</f>
        <v>0</v>
      </c>
      <c r="R47" s="397">
        <f>IF(Gødning!R46="","",Gødning!R46)</f>
        <v>0</v>
      </c>
      <c r="S47" s="397">
        <f>IF(Gødning!S46="","",Gødning!S46)</f>
        <v>0</v>
      </c>
      <c r="T47" s="397">
        <f>IF(Gødning!T46="","",Gødning!T46)</f>
        <v>0</v>
      </c>
      <c r="U47" s="397">
        <f>IF(Gødning!U46="","",Gødning!U46)</f>
        <v>0</v>
      </c>
      <c r="V47" s="398">
        <f>IF(Gødning!V46="","",Gødning!V46)</f>
      </c>
      <c r="W47" s="355">
        <f>IF(Gødning!W46="","",Gødning!W46)</f>
      </c>
    </row>
    <row r="48" spans="1:23" ht="40.5">
      <c r="A48" s="367">
        <f>IF(Gødning!A47="","",Gødning!A47)</f>
      </c>
      <c r="B48" s="354">
        <f>IF(Gødning!B47="","",Gødning!B47)</f>
      </c>
      <c r="C48" s="368">
        <f>IF(Gødning!C47="","",Gødning!C47)</f>
      </c>
      <c r="D48" s="397">
        <f>IF(Gødning!D47="","",Gødning!D47)</f>
      </c>
      <c r="E48" s="397">
        <f>IF(Gødning!E47="","",Gødning!E47)</f>
      </c>
      <c r="F48" s="397">
        <f>IF(Gødning!F47="","",Gødning!F47)</f>
      </c>
      <c r="G48" s="397">
        <f>IF(Gødning!G47="","",Gødning!G47)</f>
      </c>
      <c r="H48" s="397">
        <f>IF(Gødning!H47="","",Gødning!H47)</f>
      </c>
      <c r="I48" s="397">
        <f>IF(Gødning!I47="","",Gødning!I47)</f>
      </c>
      <c r="J48" s="397">
        <f>IF(Gødning!J47="","",Gødning!J47)</f>
      </c>
      <c r="K48" s="397">
        <f>IF(Gødning!K47="","",Gødning!K47)</f>
      </c>
      <c r="L48" s="397">
        <f>IF(Gødning!L47="","",Gødning!L47)</f>
      </c>
      <c r="M48" s="397">
        <f>IF(Gødning!M47="","",Gødning!M47)</f>
      </c>
      <c r="N48" s="397">
        <f>IF(Gødning!N47="","",Gødning!N47)</f>
      </c>
      <c r="O48" s="397">
        <f>IF(Gødning!O47="","",Gødning!O47)</f>
      </c>
      <c r="P48" s="397">
        <f>IF(Gødning!P47="","",Gødning!P47)</f>
      </c>
      <c r="Q48" s="397">
        <f>IF(Gødning!Q47="","",Gødning!Q47)</f>
      </c>
      <c r="R48" s="397">
        <f>IF(Gødning!R47="","",Gødning!R47)</f>
      </c>
      <c r="S48" s="397">
        <f>IF(Gødning!S47="","",Gødning!S47)</f>
      </c>
      <c r="T48" s="397">
        <f>IF(Gødning!T47="","",Gødning!T47)</f>
      </c>
      <c r="U48" s="397">
        <f>IF(Gødning!U47="","",Gødning!U47)</f>
      </c>
      <c r="V48" s="398">
        <f>IF(Gødning!V47="","",Gødning!V47)</f>
      </c>
      <c r="W48" s="355">
        <f>IF(Gødning!W47="","",Gødning!W47)</f>
      </c>
    </row>
    <row r="49" spans="1:23" ht="40.5">
      <c r="A49" s="367" t="str">
        <f>IF(Gødning!A48="","",Gødning!A48)</f>
        <v>Planlagt forbrug / ha</v>
      </c>
      <c r="B49" s="354">
        <f>IF(Gødning!B48="","",Gødning!B48)</f>
      </c>
      <c r="C49" s="368">
        <f>IF(Gødning!C48="","",Gødning!C48)</f>
      </c>
      <c r="D49" s="397">
        <f>IF(Gødning!D48="","",Gødning!D48)</f>
      </c>
      <c r="E49" s="397">
        <f>IF(Gødning!E48="","",Gødning!E48)</f>
      </c>
      <c r="F49" s="397">
        <f>IF(Gødning!F48="","",Gødning!F48)</f>
      </c>
      <c r="G49" s="397">
        <f>IF(Gødning!G48="","",Gødning!G48)</f>
      </c>
      <c r="H49" s="397">
        <f>IF(Gødning!H48="","",Gødning!H48)</f>
      </c>
      <c r="I49" s="397">
        <f>IF(Gødning!I48="","",Gødning!I48)</f>
      </c>
      <c r="J49" s="397">
        <f>IF(Gødning!J48="","",Gødning!J48)</f>
      </c>
      <c r="K49" s="397">
        <f>IF(Gødning!K48="","",Gødning!K48)</f>
      </c>
      <c r="L49" s="397">
        <f>IF(Gødning!L48="","",Gødning!L48)</f>
      </c>
      <c r="M49" s="397">
        <f>IF(Gødning!M48="","",Gødning!M48)</f>
      </c>
      <c r="N49" s="397">
        <f>IF(Gødning!N48="","",Gødning!N48)</f>
      </c>
      <c r="O49" s="397">
        <f>IF(Gødning!O48="","",Gødning!O48)</f>
      </c>
      <c r="P49" s="397">
        <f>IF(Gødning!P48="","",Gødning!P48)</f>
      </c>
      <c r="Q49" s="397">
        <f>IF(Gødning!Q48="","",Gødning!Q48)</f>
      </c>
      <c r="R49" s="397">
        <f>IF(Gødning!R48="","",Gødning!R48)</f>
      </c>
      <c r="S49" s="397">
        <f>IF(Gødning!S48="","",Gødning!S48)</f>
      </c>
      <c r="T49" s="397">
        <f>IF(Gødning!T48="","",Gødning!T48)</f>
      </c>
      <c r="U49" s="397">
        <f>IF(Gødning!U48="","",Gødning!U48)</f>
      </c>
      <c r="V49" s="398">
        <f>IF(Gødning!V48="","",Gødning!V48)</f>
      </c>
      <c r="W49" s="355">
        <f>IF(Gødning!W48="","",Gødning!W48)</f>
      </c>
    </row>
    <row r="50" spans="1:23" ht="40.5">
      <c r="A50" s="367" t="str">
        <f>IF(Gødning!A49="","",Gødning!A49)</f>
        <v>Handelsvare   kg/ha</v>
      </c>
      <c r="B50" s="354">
        <f>IF(Gødning!B49="","",Gødning!B49)</f>
      </c>
      <c r="C50" s="368">
        <f>IF(Gødning!C49="","",Gødning!C49)</f>
      </c>
      <c r="D50" s="397">
        <f>IF(Gødning!D49="","",Gødning!D49)</f>
        <v>0</v>
      </c>
      <c r="E50" s="397">
        <f>IF(Gødning!E49="","",Gødning!E49)</f>
        <v>0</v>
      </c>
      <c r="F50" s="397">
        <f>IF(Gødning!F49="","",Gødning!F49)</f>
        <v>0</v>
      </c>
      <c r="G50" s="397">
        <f>IF(Gødning!G49="","",Gødning!G49)</f>
        <v>0</v>
      </c>
      <c r="H50" s="397">
        <f>IF(Gødning!H49="","",Gødning!H49)</f>
        <v>0</v>
      </c>
      <c r="I50" s="397">
        <f>IF(Gødning!I49="","",Gødning!I49)</f>
        <v>0</v>
      </c>
      <c r="J50" s="397">
        <f>IF(Gødning!J49="","",Gødning!J49)</f>
        <v>0</v>
      </c>
      <c r="K50" s="397">
        <f>IF(Gødning!K49="","",Gødning!K49)</f>
        <v>0</v>
      </c>
      <c r="L50" s="397">
        <f>IF(Gødning!L49="","",Gødning!L49)</f>
        <v>0</v>
      </c>
      <c r="M50" s="397">
        <f>IF(Gødning!M49="","",Gødning!M49)</f>
        <v>0</v>
      </c>
      <c r="N50" s="397">
        <f>IF(Gødning!N49="","",Gødning!N49)</f>
        <v>0</v>
      </c>
      <c r="O50" s="397">
        <f>IF(Gødning!O49="","",Gødning!O49)</f>
        <v>0</v>
      </c>
      <c r="P50" s="397">
        <f>IF(Gødning!P49="","",Gødning!P49)</f>
        <v>0</v>
      </c>
      <c r="Q50" s="397">
        <f>IF(Gødning!Q49="","",Gødning!Q49)</f>
        <v>0</v>
      </c>
      <c r="R50" s="397">
        <f>IF(Gødning!R49="","",Gødning!R49)</f>
        <v>0</v>
      </c>
      <c r="S50" s="397">
        <f>IF(Gødning!S49="","",Gødning!S49)</f>
        <v>0</v>
      </c>
      <c r="T50" s="397">
        <f>IF(Gødning!T49="","",Gødning!T49)</f>
        <v>0</v>
      </c>
      <c r="U50" s="397">
        <f>IF(Gødning!U49="","",Gødning!U49)</f>
        <v>0</v>
      </c>
      <c r="V50" s="398">
        <f>IF(Gødning!V49="","",Gødning!V49)</f>
      </c>
      <c r="W50" s="355">
        <f>IF(Gødning!W49="","",Gødning!W49)</f>
      </c>
    </row>
    <row r="51" spans="1:23" ht="40.5">
      <c r="A51" s="367" t="str">
        <f>IF(Gødning!A50="","",Gødning!A50)</f>
        <v>Kvælstof         kg/ha</v>
      </c>
      <c r="B51" s="354" t="str">
        <f>IF(Gødning!B50="","",Gødning!B50)</f>
        <v>N</v>
      </c>
      <c r="C51" s="368">
        <f>IF(Gødning!C50="","",Gødning!C50)</f>
      </c>
      <c r="D51" s="397">
        <f>IF(Gødning!D50="","",Gødning!D50)</f>
        <v>0</v>
      </c>
      <c r="E51" s="397">
        <f>IF(Gødning!E50="","",Gødning!E50)</f>
        <v>0</v>
      </c>
      <c r="F51" s="397">
        <f>IF(Gødning!F50="","",Gødning!F50)</f>
        <v>0</v>
      </c>
      <c r="G51" s="397">
        <f>IF(Gødning!G50="","",Gødning!G50)</f>
        <v>0</v>
      </c>
      <c r="H51" s="397">
        <f>IF(Gødning!H50="","",Gødning!H50)</f>
        <v>0</v>
      </c>
      <c r="I51" s="397">
        <f>IF(Gødning!I50="","",Gødning!I50)</f>
        <v>0</v>
      </c>
      <c r="J51" s="397">
        <f>IF(Gødning!J50="","",Gødning!J50)</f>
        <v>0</v>
      </c>
      <c r="K51" s="397">
        <f>IF(Gødning!K50="","",Gødning!K50)</f>
        <v>0</v>
      </c>
      <c r="L51" s="397">
        <f>IF(Gødning!L50="","",Gødning!L50)</f>
        <v>0</v>
      </c>
      <c r="M51" s="397">
        <f>IF(Gødning!M50="","",Gødning!M50)</f>
        <v>0</v>
      </c>
      <c r="N51" s="397">
        <f>IF(Gødning!N50="","",Gødning!N50)</f>
        <v>0</v>
      </c>
      <c r="O51" s="397">
        <f>IF(Gødning!O50="","",Gødning!O50)</f>
        <v>0</v>
      </c>
      <c r="P51" s="397">
        <f>IF(Gødning!P50="","",Gødning!P50)</f>
        <v>0</v>
      </c>
      <c r="Q51" s="397">
        <f>IF(Gødning!Q50="","",Gødning!Q50)</f>
        <v>0</v>
      </c>
      <c r="R51" s="397">
        <f>IF(Gødning!R50="","",Gødning!R50)</f>
        <v>0</v>
      </c>
      <c r="S51" s="397">
        <f>IF(Gødning!S50="","",Gødning!S50)</f>
        <v>0</v>
      </c>
      <c r="T51" s="397">
        <f>IF(Gødning!T50="","",Gødning!T50)</f>
        <v>0</v>
      </c>
      <c r="U51" s="397">
        <f>IF(Gødning!U50="","",Gødning!U50)</f>
        <v>0</v>
      </c>
      <c r="V51" s="398">
        <f>IF(Gødning!V50="","",Gødning!V50)</f>
      </c>
      <c r="W51" s="355">
        <f>IF(Gødning!W50="","",Gødning!W50)</f>
      </c>
    </row>
    <row r="52" spans="1:23" ht="40.5">
      <c r="A52" s="367" t="str">
        <f>IF(Gødning!A51="","",Gødning!A51)</f>
        <v>Fosfor             kg/ha</v>
      </c>
      <c r="B52" s="354" t="str">
        <f>IF(Gødning!B51="","",Gødning!B51)</f>
        <v>P</v>
      </c>
      <c r="C52" s="368">
        <f>IF(Gødning!C51="","",Gødning!C51)</f>
      </c>
      <c r="D52" s="397">
        <f>IF(Gødning!D51="","",Gødning!D51)</f>
        <v>0</v>
      </c>
      <c r="E52" s="397">
        <f>IF(Gødning!E51="","",Gødning!E51)</f>
        <v>0</v>
      </c>
      <c r="F52" s="397">
        <f>IF(Gødning!F51="","",Gødning!F51)</f>
        <v>0</v>
      </c>
      <c r="G52" s="397">
        <f>IF(Gødning!G51="","",Gødning!G51)</f>
        <v>0</v>
      </c>
      <c r="H52" s="397">
        <f>IF(Gødning!H51="","",Gødning!H51)</f>
        <v>0</v>
      </c>
      <c r="I52" s="397">
        <f>IF(Gødning!I51="","",Gødning!I51)</f>
        <v>0</v>
      </c>
      <c r="J52" s="397">
        <f>IF(Gødning!J51="","",Gødning!J51)</f>
        <v>0</v>
      </c>
      <c r="K52" s="397">
        <f>IF(Gødning!K51="","",Gødning!K51)</f>
        <v>0</v>
      </c>
      <c r="L52" s="397">
        <f>IF(Gødning!L51="","",Gødning!L51)</f>
        <v>0</v>
      </c>
      <c r="M52" s="397">
        <f>IF(Gødning!M51="","",Gødning!M51)</f>
        <v>0</v>
      </c>
      <c r="N52" s="397">
        <f>IF(Gødning!N51="","",Gødning!N51)</f>
        <v>0</v>
      </c>
      <c r="O52" s="397">
        <f>IF(Gødning!O51="","",Gødning!O51)</f>
        <v>0</v>
      </c>
      <c r="P52" s="397">
        <f>IF(Gødning!P51="","",Gødning!P51)</f>
        <v>0</v>
      </c>
      <c r="Q52" s="397">
        <f>IF(Gødning!Q51="","",Gødning!Q51)</f>
        <v>0</v>
      </c>
      <c r="R52" s="397">
        <f>IF(Gødning!R51="","",Gødning!R51)</f>
        <v>0</v>
      </c>
      <c r="S52" s="397">
        <f>IF(Gødning!S51="","",Gødning!S51)</f>
        <v>0</v>
      </c>
      <c r="T52" s="397">
        <f>IF(Gødning!T51="","",Gødning!T51)</f>
        <v>0</v>
      </c>
      <c r="U52" s="397">
        <f>IF(Gødning!U51="","",Gødning!U51)</f>
        <v>0</v>
      </c>
      <c r="V52" s="398">
        <f>IF(Gødning!V51="","",Gødning!V51)</f>
      </c>
      <c r="W52" s="355">
        <f>IF(Gødning!W51="","",Gødning!W51)</f>
      </c>
    </row>
    <row r="53" spans="1:23" ht="40.5">
      <c r="A53" s="367" t="str">
        <f>IF(Gødning!A52="","",Gødning!A52)</f>
        <v>Kalium            kg/ha</v>
      </c>
      <c r="B53" s="354" t="str">
        <f>IF(Gødning!B52="","",Gødning!B52)</f>
        <v>K</v>
      </c>
      <c r="C53" s="368">
        <f>IF(Gødning!C52="","",Gødning!C52)</f>
      </c>
      <c r="D53" s="397">
        <f>IF(Gødning!D52="","",Gødning!D52)</f>
        <v>0</v>
      </c>
      <c r="E53" s="397">
        <f>IF(Gødning!E52="","",Gødning!E52)</f>
        <v>0</v>
      </c>
      <c r="F53" s="397">
        <f>IF(Gødning!F52="","",Gødning!F52)</f>
        <v>0</v>
      </c>
      <c r="G53" s="397">
        <f>IF(Gødning!G52="","",Gødning!G52)</f>
        <v>0</v>
      </c>
      <c r="H53" s="397">
        <f>IF(Gødning!H52="","",Gødning!H52)</f>
        <v>0</v>
      </c>
      <c r="I53" s="397">
        <f>IF(Gødning!I52="","",Gødning!I52)</f>
        <v>0</v>
      </c>
      <c r="J53" s="397">
        <f>IF(Gødning!J52="","",Gødning!J52)</f>
        <v>0</v>
      </c>
      <c r="K53" s="397">
        <f>IF(Gødning!K52="","",Gødning!K52)</f>
        <v>0</v>
      </c>
      <c r="L53" s="397">
        <f>IF(Gødning!L52="","",Gødning!L52)</f>
        <v>0</v>
      </c>
      <c r="M53" s="397">
        <f>IF(Gødning!M52="","",Gødning!M52)</f>
        <v>0</v>
      </c>
      <c r="N53" s="397">
        <f>IF(Gødning!N52="","",Gødning!N52)</f>
        <v>0</v>
      </c>
      <c r="O53" s="397">
        <f>IF(Gødning!O52="","",Gødning!O52)</f>
        <v>0</v>
      </c>
      <c r="P53" s="397">
        <f>IF(Gødning!P52="","",Gødning!P52)</f>
        <v>0</v>
      </c>
      <c r="Q53" s="397">
        <f>IF(Gødning!Q52="","",Gødning!Q52)</f>
        <v>0</v>
      </c>
      <c r="R53" s="397">
        <f>IF(Gødning!R52="","",Gødning!R52)</f>
        <v>0</v>
      </c>
      <c r="S53" s="397">
        <f>IF(Gødning!S52="","",Gødning!S52)</f>
        <v>0</v>
      </c>
      <c r="T53" s="397">
        <f>IF(Gødning!T52="","",Gødning!T52)</f>
        <v>0</v>
      </c>
      <c r="U53" s="397">
        <f>IF(Gødning!U52="","",Gødning!U52)</f>
        <v>0</v>
      </c>
      <c r="V53" s="398">
        <f>IF(Gødning!V52="","",Gødning!V52)</f>
      </c>
      <c r="W53" s="355">
        <f>IF(Gødning!W52="","",Gødning!W52)</f>
      </c>
    </row>
    <row r="54" spans="1:23" ht="40.5">
      <c r="A54" s="367" t="str">
        <f>IF(Gødning!A53="","",Gødning!A53)</f>
        <v>Svovl             kg/ha</v>
      </c>
      <c r="B54" s="354" t="str">
        <f>IF(Gødning!B53="","",Gødning!B53)</f>
        <v>S</v>
      </c>
      <c r="C54" s="368">
        <f>IF(Gødning!C53="","",Gødning!C53)</f>
      </c>
      <c r="D54" s="397">
        <f>IF(Gødning!D53="","",Gødning!D53)</f>
        <v>0</v>
      </c>
      <c r="E54" s="397">
        <f>IF(Gødning!E53="","",Gødning!E53)</f>
        <v>0</v>
      </c>
      <c r="F54" s="397">
        <f>IF(Gødning!F53="","",Gødning!F53)</f>
        <v>0</v>
      </c>
      <c r="G54" s="397">
        <f>IF(Gødning!G53="","",Gødning!G53)</f>
        <v>0</v>
      </c>
      <c r="H54" s="397">
        <f>IF(Gødning!H53="","",Gødning!H53)</f>
        <v>0</v>
      </c>
      <c r="I54" s="397">
        <f>IF(Gødning!I53="","",Gødning!I53)</f>
        <v>0</v>
      </c>
      <c r="J54" s="397">
        <f>IF(Gødning!J53="","",Gødning!J53)</f>
        <v>0</v>
      </c>
      <c r="K54" s="397">
        <f>IF(Gødning!K53="","",Gødning!K53)</f>
        <v>0</v>
      </c>
      <c r="L54" s="397">
        <f>IF(Gødning!L53="","",Gødning!L53)</f>
        <v>0</v>
      </c>
      <c r="M54" s="397">
        <f>IF(Gødning!M53="","",Gødning!M53)</f>
        <v>0</v>
      </c>
      <c r="N54" s="397">
        <f>IF(Gødning!N53="","",Gødning!N53)</f>
        <v>0</v>
      </c>
      <c r="O54" s="397">
        <f>IF(Gødning!O53="","",Gødning!O53)</f>
        <v>0</v>
      </c>
      <c r="P54" s="397">
        <f>IF(Gødning!P53="","",Gødning!P53)</f>
        <v>0</v>
      </c>
      <c r="Q54" s="397">
        <f>IF(Gødning!Q53="","",Gødning!Q53)</f>
        <v>0</v>
      </c>
      <c r="R54" s="397">
        <f>IF(Gødning!R53="","",Gødning!R53)</f>
        <v>0</v>
      </c>
      <c r="S54" s="397">
        <f>IF(Gødning!S53="","",Gødning!S53)</f>
        <v>0</v>
      </c>
      <c r="T54" s="397">
        <f>IF(Gødning!T53="","",Gødning!T53)</f>
        <v>0</v>
      </c>
      <c r="U54" s="397">
        <f>IF(Gødning!U53="","",Gødning!U53)</f>
        <v>0</v>
      </c>
      <c r="V54" s="398">
        <f>IF(Gødning!V53="","",Gødning!V53)</f>
      </c>
      <c r="W54" s="355">
        <f>IF(Gødning!W53="","",Gødning!W53)</f>
      </c>
    </row>
    <row r="55" spans="1:23" ht="40.5">
      <c r="A55" s="367">
        <f>IF(Gødning!A54="","",Gødning!A54)</f>
      </c>
      <c r="B55" s="354">
        <f>IF(Gødning!B54="","",Gødning!B54)</f>
      </c>
      <c r="C55" s="368">
        <f>IF(Gødning!C54="","",Gødning!C54)</f>
      </c>
      <c r="D55" s="397">
        <f>IF(Gødning!D54="","",Gødning!D54)</f>
      </c>
      <c r="E55" s="397">
        <f>IF(Gødning!E54="","",Gødning!E54)</f>
      </c>
      <c r="F55" s="397">
        <f>IF(Gødning!F54="","",Gødning!F54)</f>
      </c>
      <c r="G55" s="397">
        <f>IF(Gødning!G54="","",Gødning!G54)</f>
      </c>
      <c r="H55" s="397">
        <f>IF(Gødning!H54="","",Gødning!H54)</f>
      </c>
      <c r="I55" s="397">
        <f>IF(Gødning!I54="","",Gødning!I54)</f>
      </c>
      <c r="J55" s="397">
        <f>IF(Gødning!J54="","",Gødning!J54)</f>
      </c>
      <c r="K55" s="397">
        <f>IF(Gødning!K54="","",Gødning!K54)</f>
      </c>
      <c r="L55" s="397">
        <f>IF(Gødning!L54="","",Gødning!L54)</f>
      </c>
      <c r="M55" s="397">
        <f>IF(Gødning!M54="","",Gødning!M54)</f>
      </c>
      <c r="N55" s="397">
        <f>IF(Gødning!N54="","",Gødning!N54)</f>
      </c>
      <c r="O55" s="397">
        <f>IF(Gødning!O54="","",Gødning!O54)</f>
      </c>
      <c r="P55" s="397">
        <f>IF(Gødning!P54="","",Gødning!P54)</f>
      </c>
      <c r="Q55" s="397">
        <f>IF(Gødning!Q54="","",Gødning!Q54)</f>
      </c>
      <c r="R55" s="397">
        <f>IF(Gødning!R54="","",Gødning!R54)</f>
      </c>
      <c r="S55" s="397">
        <f>IF(Gødning!S54="","",Gødning!S54)</f>
      </c>
      <c r="T55" s="397">
        <f>IF(Gødning!T54="","",Gødning!T54)</f>
      </c>
      <c r="U55" s="397">
        <f>IF(Gødning!U54="","",Gødning!U54)</f>
      </c>
      <c r="V55" s="398">
        <f>IF(Gødning!V54="","",Gødning!V54)</f>
      </c>
      <c r="W55" s="355">
        <f>IF(Gødning!W54="","",Gødning!W54)</f>
      </c>
    </row>
    <row r="56" spans="1:23" ht="40.5">
      <c r="A56" s="367">
        <f>IF(Gødning!A55="","",Gødning!A55)</f>
      </c>
      <c r="B56" s="354">
        <f>IF(Gødning!B55="","",Gødning!B55)</f>
      </c>
      <c r="C56" s="368">
        <f>IF(Gødning!C55="","",Gødning!C55)</f>
      </c>
      <c r="D56" s="397">
        <f>IF(Gødning!D55="","",Gødning!D55)</f>
      </c>
      <c r="E56" s="397">
        <f>IF(Gødning!E55="","",Gødning!E55)</f>
      </c>
      <c r="F56" s="397">
        <f>IF(Gødning!F55="","",Gødning!F55)</f>
      </c>
      <c r="G56" s="397">
        <f>IF(Gødning!G55="","",Gødning!G55)</f>
      </c>
      <c r="H56" s="397">
        <f>IF(Gødning!H55="","",Gødning!H55)</f>
      </c>
      <c r="I56" s="397">
        <f>IF(Gødning!I55="","",Gødning!I55)</f>
      </c>
      <c r="J56" s="397">
        <f>IF(Gødning!J55="","",Gødning!J55)</f>
      </c>
      <c r="K56" s="397">
        <f>IF(Gødning!K55="","",Gødning!K55)</f>
      </c>
      <c r="L56" s="397">
        <f>IF(Gødning!L55="","",Gødning!L55)</f>
      </c>
      <c r="M56" s="678" t="str">
        <f>IF(Gødning!M55="","",Gødning!M55)</f>
        <v>Godkend gødningsplan?</v>
      </c>
      <c r="N56" s="679"/>
      <c r="O56" s="675"/>
      <c r="P56" s="678">
        <f>IF(Gødning!Q55="","",Gødning!Q55)</f>
      </c>
      <c r="Q56" s="679"/>
      <c r="R56" s="679"/>
      <c r="S56" s="679"/>
      <c r="T56" s="679"/>
      <c r="U56" s="675"/>
      <c r="V56" s="398">
        <f>IF(Gødning!V55="","",Gødning!V55)</f>
      </c>
      <c r="W56" s="355">
        <f>IF(Gødning!W55="","",Gødning!W55)</f>
      </c>
    </row>
    <row r="57" spans="1:23" ht="40.5">
      <c r="A57" s="367">
        <f>IF(Gødning!A56="","",Gødning!A56)</f>
      </c>
      <c r="B57" s="354">
        <f>IF(Gødning!B56="","",Gødning!B56)</f>
      </c>
      <c r="C57" s="368">
        <f>IF(Gødning!C56="","",Gødning!C56)</f>
      </c>
      <c r="D57" s="397">
        <f>IF(Gødning!D56="","",Gødning!D56)</f>
      </c>
      <c r="E57" s="397">
        <f>IF(Gødning!E56="","",Gødning!E56)</f>
      </c>
      <c r="F57" s="397">
        <f>IF(Gødning!F56="","",Gødning!F56)</f>
      </c>
      <c r="G57" s="397">
        <f>IF(Gødning!G56="","",Gødning!G56)</f>
      </c>
      <c r="H57" s="397">
        <f>IF(Gødning!H56="","",Gødning!H56)</f>
      </c>
      <c r="I57" s="397">
        <f>IF(Gødning!I56="","",Gødning!I56)</f>
      </c>
      <c r="J57" s="397">
        <f>IF(Gødning!J56="","",Gødning!J56)</f>
      </c>
      <c r="K57" s="397">
        <f>IF(Gødning!K56="","",Gødning!K56)</f>
      </c>
      <c r="L57" s="397">
        <f>IF(Gødning!L56="","",Gødning!L56)</f>
      </c>
      <c r="M57" s="397">
        <f>IF(Gødning!M56="","",Gødning!M56)</f>
      </c>
      <c r="N57" s="397">
        <f>IF(Gødning!N56="","",Gødning!N56)</f>
      </c>
      <c r="O57" s="397">
        <f>IF(Gødning!O56="","",Gødning!O56)</f>
      </c>
      <c r="P57" s="397">
        <f>IF(Gødning!P56="","",Gødning!P56)</f>
      </c>
      <c r="Q57" s="397">
        <f>IF(Gødning!Q56="","",Gødning!Q56)</f>
      </c>
      <c r="R57" s="397">
        <f>IF(Gødning!R56="","",Gødning!R56)</f>
      </c>
      <c r="S57" s="397">
        <f>IF(Gødning!S56="","",Gødning!S56)</f>
      </c>
      <c r="T57" s="397">
        <f>IF(Gødning!T56="","",Gødning!T56)</f>
      </c>
      <c r="U57" s="397">
        <f>IF(Gødning!U56="","",Gødning!U56)</f>
      </c>
      <c r="V57" s="398">
        <f>IF(Gødning!V56="","",Gødning!V56)</f>
      </c>
      <c r="W57" s="355">
        <f>IF(Gødning!W56="","",Gødning!W56)</f>
      </c>
    </row>
    <row r="58" spans="1:23" ht="40.5">
      <c r="A58" s="367" t="str">
        <f>IF(Gødning!A57="","",Gødning!A57)</f>
        <v>2. Gødskningsjournal</v>
      </c>
      <c r="B58" s="354">
        <f>IF(Gødning!B57="","",Gødning!B57)</f>
      </c>
      <c r="C58" s="368">
        <f>IF(Gødning!C57="","",Gødning!C57)</f>
      </c>
      <c r="D58" s="397">
        <f>IF(Gødning!D57="","",Gødning!D57)</f>
      </c>
      <c r="E58" s="397">
        <f>IF(Gødning!E57="","",Gødning!E57)</f>
      </c>
      <c r="F58" s="397">
        <f>IF(Gødning!F57="","",Gødning!F57)</f>
      </c>
      <c r="G58" s="397">
        <f>IF(Gødning!G57="","",Gødning!G57)</f>
      </c>
      <c r="H58" s="397">
        <f>IF(Gødning!H57="","",Gødning!H57)</f>
      </c>
      <c r="I58" s="397">
        <f>IF(Gødning!I57="","",Gødning!I57)</f>
      </c>
      <c r="J58" s="397">
        <f>IF(Gødning!J57="","",Gødning!J57)</f>
      </c>
      <c r="K58" s="397">
        <f>IF(Gødning!K57="","",Gødning!K57)</f>
      </c>
      <c r="L58" s="397">
        <f>IF(Gødning!L57="","",Gødning!L57)</f>
      </c>
      <c r="M58" s="397">
        <f>IF(Gødning!M57="","",Gødning!M57)</f>
      </c>
      <c r="N58" s="397">
        <f>IF(Gødning!N57="","",Gødning!N57)</f>
      </c>
      <c r="O58" s="397">
        <f>IF(Gødning!O57="","",Gødning!O57)</f>
      </c>
      <c r="P58" s="397">
        <f>IF(Gødning!P57="","",Gødning!P57)</f>
      </c>
      <c r="Q58" s="397">
        <f>IF(Gødning!Q57="","",Gødning!Q57)</f>
      </c>
      <c r="R58" s="397">
        <f>IF(Gødning!R57="","",Gødning!R57)</f>
      </c>
      <c r="S58" s="397">
        <f>IF(Gødning!S57="","",Gødning!S57)</f>
      </c>
      <c r="T58" s="397">
        <f>IF(Gødning!T57="","",Gødning!T57)</f>
      </c>
      <c r="U58" s="397">
        <f>IF(Gødning!U57="","",Gødning!U57)</f>
      </c>
      <c r="V58" s="398">
        <f>IF(Gødning!V57="","",Gødning!V57)</f>
      </c>
      <c r="W58" s="355">
        <f>IF(Gødning!W57="","",Gødning!W57)</f>
      </c>
    </row>
    <row r="59" spans="1:23" ht="40.5">
      <c r="A59" s="367">
        <f>IF(Gødning!A58="","",Gødning!A58)</f>
      </c>
      <c r="B59" s="354">
        <f>IF(Gødning!B58="","",Gødning!B58)</f>
      </c>
      <c r="C59" s="368">
        <f>IF(Gødning!C58="","",Gødning!C58)</f>
      </c>
      <c r="D59" s="397">
        <f>IF(Gødning!D58="","",Gødning!D58)</f>
      </c>
      <c r="E59" s="397">
        <f>IF(Gødning!E58="","",Gødning!E58)</f>
      </c>
      <c r="F59" s="397">
        <f>IF(Gødning!F58="","",Gødning!F58)</f>
      </c>
      <c r="G59" s="397">
        <f>IF(Gødning!G58="","",Gødning!G58)</f>
      </c>
      <c r="H59" s="397">
        <f>IF(Gødning!H58="","",Gødning!H58)</f>
      </c>
      <c r="I59" s="397">
        <f>IF(Gødning!I58="","",Gødning!I58)</f>
      </c>
      <c r="J59" s="397">
        <f>IF(Gødning!J58="","",Gødning!J58)</f>
      </c>
      <c r="K59" s="397">
        <f>IF(Gødning!K58="","",Gødning!K58)</f>
      </c>
      <c r="L59" s="397">
        <f>IF(Gødning!L58="","",Gødning!L58)</f>
      </c>
      <c r="M59" s="397">
        <f>IF(Gødning!M58="","",Gødning!M58)</f>
      </c>
      <c r="N59" s="397">
        <f>IF(Gødning!N58="","",Gødning!N58)</f>
      </c>
      <c r="O59" s="397">
        <f>IF(Gødning!O58="","",Gødning!O58)</f>
      </c>
      <c r="P59" s="397">
        <f>IF(Gødning!P58="","",Gødning!P58)</f>
      </c>
      <c r="Q59" s="397">
        <f>IF(Gødning!Q58="","",Gødning!Q58)</f>
      </c>
      <c r="R59" s="397">
        <f>IF(Gødning!R58="","",Gødning!R58)</f>
      </c>
      <c r="S59" s="397">
        <f>IF(Gødning!S58="","",Gødning!S58)</f>
      </c>
      <c r="T59" s="397">
        <f>IF(Gødning!T58="","",Gødning!T58)</f>
      </c>
      <c r="U59" s="397">
        <f>IF(Gødning!U58="","",Gødning!U58)</f>
      </c>
      <c r="V59" s="398">
        <f>IF(Gødning!V58="","",Gødning!V58)</f>
      </c>
      <c r="W59" s="355">
        <f>IF(Gødning!W58="","",Gødning!W58)</f>
      </c>
    </row>
    <row r="60" spans="1:23" ht="40.5">
      <c r="A60" s="367" t="str">
        <f>IF(Gødning!A59="","",Gødning!A59)</f>
        <v>Til udbringning</v>
      </c>
      <c r="B60" s="354">
        <f>IF(Gødning!B59="","",Gødning!B59)</f>
      </c>
      <c r="C60" s="368">
        <f>IF(Gødning!C59="","",Gødning!C59)</f>
      </c>
      <c r="D60" s="397">
        <f>IF(Gødning!D59="","",Gødning!D59)</f>
      </c>
      <c r="E60" s="397">
        <f>IF(Gødning!E59="","",Gødning!E59)</f>
      </c>
      <c r="F60" s="397">
        <f>IF(Gødning!F59="","",Gødning!F59)</f>
      </c>
      <c r="G60" s="397">
        <f>IF(Gødning!G59="","",Gødning!G59)</f>
      </c>
      <c r="H60" s="397">
        <f>IF(Gødning!H59="","",Gødning!H59)</f>
      </c>
      <c r="I60" s="397">
        <f>IF(Gødning!I59="","",Gødning!I59)</f>
      </c>
      <c r="J60" s="397">
        <f>IF(Gødning!J59="","",Gødning!J59)</f>
      </c>
      <c r="K60" s="397">
        <f>IF(Gødning!K59="","",Gødning!K59)</f>
      </c>
      <c r="L60" s="397">
        <f>IF(Gødning!L59="","",Gødning!L59)</f>
      </c>
      <c r="M60" s="397">
        <f>IF(Gødning!M59="","",Gødning!M59)</f>
      </c>
      <c r="N60" s="397">
        <f>IF(Gødning!N59="","",Gødning!N59)</f>
      </c>
      <c r="O60" s="397">
        <f>IF(Gødning!O59="","",Gødning!O59)</f>
      </c>
      <c r="P60" s="397">
        <f>IF(Gødning!P59="","",Gødning!P59)</f>
      </c>
      <c r="Q60" s="397">
        <f>IF(Gødning!Q59="","",Gødning!Q59)</f>
      </c>
      <c r="R60" s="397">
        <f>IF(Gødning!R59="","",Gødning!R59)</f>
      </c>
      <c r="S60" s="397">
        <f>IF(Gødning!S59="","",Gødning!S59)</f>
      </c>
      <c r="T60" s="397">
        <f>IF(Gødning!T59="","",Gødning!T59)</f>
      </c>
      <c r="U60" s="397">
        <f>IF(Gødning!U59="","",Gødning!U59)</f>
      </c>
      <c r="V60" s="398">
        <f>IF(Gødning!V59="","",Gødning!V59)</f>
      </c>
      <c r="W60" s="355">
        <f>IF(Gødning!W59="","",Gødning!W59)</f>
      </c>
    </row>
    <row r="61" spans="1:23" ht="40.5">
      <c r="A61" s="367" t="str">
        <f>IF(Gødning!A60="","",Gødning!A60)</f>
        <v>Afdeling / litra</v>
      </c>
      <c r="B61" s="354">
        <f>IF(Gødning!B60="","",Gødning!B60)</f>
      </c>
      <c r="C61" s="368">
        <f>IF(Gødning!C60="","",Gødning!C60)</f>
      </c>
      <c r="D61" s="522">
        <f>IF(Gødning!D60="","",Gødning!D60)</f>
        <v>0</v>
      </c>
      <c r="E61" s="522">
        <f>IF(Gødning!E60="","",Gødning!E60)</f>
        <v>0</v>
      </c>
      <c r="F61" s="522">
        <f>IF(Gødning!F60="","",Gødning!F60)</f>
        <v>0</v>
      </c>
      <c r="G61" s="522">
        <f>IF(Gødning!G60="","",Gødning!G60)</f>
        <v>0</v>
      </c>
      <c r="H61" s="522">
        <f>IF(Gødning!H60="","",Gødning!H60)</f>
        <v>0</v>
      </c>
      <c r="I61" s="522">
        <f>IF(Gødning!I60="","",Gødning!I60)</f>
        <v>0</v>
      </c>
      <c r="J61" s="522">
        <f>IF(Gødning!J60="","",Gødning!J60)</f>
        <v>0</v>
      </c>
      <c r="K61" s="522">
        <f>IF(Gødning!K60="","",Gødning!K60)</f>
        <v>0</v>
      </c>
      <c r="L61" s="522">
        <f>IF(Gødning!L60="","",Gødning!L60)</f>
        <v>0</v>
      </c>
      <c r="M61" s="522">
        <f>IF(Gødning!M60="","",Gødning!M60)</f>
        <v>0</v>
      </c>
      <c r="N61" s="522">
        <f>IF(Gødning!N60="","",Gødning!N60)</f>
        <v>0</v>
      </c>
      <c r="O61" s="522">
        <f>IF(Gødning!O60="","",Gødning!O60)</f>
        <v>0</v>
      </c>
      <c r="P61" s="522">
        <f>IF(Gødning!P60="","",Gødning!P60)</f>
        <v>0</v>
      </c>
      <c r="Q61" s="522">
        <f>IF(Gødning!Q60="","",Gødning!Q60)</f>
        <v>0</v>
      </c>
      <c r="R61" s="522">
        <f>IF(Gødning!R60="","",Gødning!R60)</f>
        <v>0</v>
      </c>
      <c r="S61" s="522">
        <f>IF(Gødning!S60="","",Gødning!S60)</f>
        <v>0</v>
      </c>
      <c r="T61" s="522">
        <f>IF(Gødning!T60="","",Gødning!T60)</f>
        <v>0</v>
      </c>
      <c r="U61" s="522">
        <f>IF(Gødning!U60="","",Gødning!U60)</f>
        <v>0</v>
      </c>
      <c r="V61" s="398">
        <f>IF(Gødning!V60="","",Gødning!V60)</f>
      </c>
      <c r="W61" s="355">
        <f>IF(Gødning!W60="","",Gødning!W60)</f>
      </c>
    </row>
    <row r="62" spans="1:23" ht="40.5">
      <c r="A62" s="367" t="str">
        <f>IF(Gødning!A61="","",Gødning!A61)</f>
        <v>Areal</v>
      </c>
      <c r="B62" s="354">
        <f>IF(Gødning!B61="","",Gødning!B61)</f>
      </c>
      <c r="C62" s="368">
        <f>IF(Gødning!C61="","",Gødning!C61)</f>
      </c>
      <c r="D62" s="521">
        <f>IF(Gødning!D61="","",Gødning!D61)</f>
        <v>0</v>
      </c>
      <c r="E62" s="521">
        <f>IF(Gødning!E61="","",Gødning!E61)</f>
        <v>0</v>
      </c>
      <c r="F62" s="521">
        <f>IF(Gødning!F61="","",Gødning!F61)</f>
        <v>0</v>
      </c>
      <c r="G62" s="521">
        <f>IF(Gødning!G61="","",Gødning!G61)</f>
        <v>0</v>
      </c>
      <c r="H62" s="521">
        <f>IF(Gødning!H61="","",Gødning!H61)</f>
        <v>0</v>
      </c>
      <c r="I62" s="521">
        <f>IF(Gødning!I61="","",Gødning!I61)</f>
        <v>0</v>
      </c>
      <c r="J62" s="521">
        <f>IF(Gødning!J61="","",Gødning!J61)</f>
        <v>0</v>
      </c>
      <c r="K62" s="521">
        <f>IF(Gødning!K61="","",Gødning!K61)</f>
        <v>0</v>
      </c>
      <c r="L62" s="521">
        <f>IF(Gødning!L61="","",Gødning!L61)</f>
        <v>0</v>
      </c>
      <c r="M62" s="521">
        <f>IF(Gødning!M61="","",Gødning!M61)</f>
        <v>0</v>
      </c>
      <c r="N62" s="521">
        <f>IF(Gødning!N61="","",Gødning!N61)</f>
        <v>0</v>
      </c>
      <c r="O62" s="521">
        <f>IF(Gødning!O61="","",Gødning!O61)</f>
        <v>0</v>
      </c>
      <c r="P62" s="521">
        <f>IF(Gødning!P61="","",Gødning!P61)</f>
        <v>0</v>
      </c>
      <c r="Q62" s="521">
        <f>IF(Gødning!Q61="","",Gødning!Q61)</f>
        <v>0</v>
      </c>
      <c r="R62" s="521">
        <f>IF(Gødning!R61="","",Gødning!R61)</f>
        <v>0</v>
      </c>
      <c r="S62" s="521">
        <f>IF(Gødning!S61="","",Gødning!S61)</f>
        <v>0</v>
      </c>
      <c r="T62" s="521">
        <f>IF(Gødning!T61="","",Gødning!T61)</f>
        <v>0</v>
      </c>
      <c r="U62" s="521">
        <f>IF(Gødning!U61="","",Gødning!U61)</f>
        <v>0</v>
      </c>
      <c r="V62" s="398">
        <f>IF(Gødning!V61="","",Gødning!V61)</f>
      </c>
      <c r="W62" s="355">
        <f>IF(Gødning!W61="","",Gødning!W61)</f>
      </c>
    </row>
    <row r="63" spans="1:23" ht="40.5">
      <c r="A63" s="367" t="str">
        <f>IF(Gødning!A62="","",Gødning!A62)</f>
        <v>Art</v>
      </c>
      <c r="B63" s="354">
        <f>IF(Gødning!B62="","",Gødning!B62)</f>
      </c>
      <c r="C63" s="368">
        <f>IF(Gødning!C62="","",Gødning!C62)</f>
      </c>
      <c r="D63" s="522">
        <f>IF(Gødning!D62="","",Gødning!D62)</f>
        <v>0</v>
      </c>
      <c r="E63" s="522">
        <f>IF(Gødning!E62="","",Gødning!E62)</f>
        <v>0</v>
      </c>
      <c r="F63" s="522">
        <f>IF(Gødning!F62="","",Gødning!F62)</f>
        <v>0</v>
      </c>
      <c r="G63" s="522">
        <f>IF(Gødning!G62="","",Gødning!G62)</f>
        <v>0</v>
      </c>
      <c r="H63" s="522">
        <f>IF(Gødning!H62="","",Gødning!H62)</f>
        <v>0</v>
      </c>
      <c r="I63" s="522">
        <f>IF(Gødning!I62="","",Gødning!I62)</f>
        <v>0</v>
      </c>
      <c r="J63" s="522">
        <f>IF(Gødning!J62="","",Gødning!J62)</f>
        <v>0</v>
      </c>
      <c r="K63" s="522">
        <f>IF(Gødning!K62="","",Gødning!K62)</f>
        <v>0</v>
      </c>
      <c r="L63" s="522">
        <f>IF(Gødning!L62="","",Gødning!L62)</f>
        <v>0</v>
      </c>
      <c r="M63" s="522">
        <f>IF(Gødning!M62="","",Gødning!M62)</f>
        <v>0</v>
      </c>
      <c r="N63" s="522">
        <f>IF(Gødning!N62="","",Gødning!N62)</f>
        <v>0</v>
      </c>
      <c r="O63" s="522">
        <f>IF(Gødning!O62="","",Gødning!O62)</f>
        <v>0</v>
      </c>
      <c r="P63" s="522">
        <f>IF(Gødning!P62="","",Gødning!P62)</f>
        <v>0</v>
      </c>
      <c r="Q63" s="522">
        <f>IF(Gødning!Q62="","",Gødning!Q62)</f>
        <v>0</v>
      </c>
      <c r="R63" s="522">
        <f>IF(Gødning!R62="","",Gødning!R62)</f>
        <v>0</v>
      </c>
      <c r="S63" s="522">
        <f>IF(Gødning!S62="","",Gødning!S62)</f>
        <v>0</v>
      </c>
      <c r="T63" s="522">
        <f>IF(Gødning!T62="","",Gødning!T62)</f>
        <v>0</v>
      </c>
      <c r="U63" s="522">
        <f>IF(Gødning!U62="","",Gødning!U62)</f>
        <v>0</v>
      </c>
      <c r="V63" s="398">
        <f>IF(Gødning!V62="","",Gødning!V62)</f>
      </c>
      <c r="W63" s="355">
        <f>IF(Gødning!W62="","",Gødning!W62)</f>
      </c>
    </row>
    <row r="64" spans="1:23" ht="40.5">
      <c r="A64" s="367" t="str">
        <f>IF(Gødning!A63="","",Gødning!A63)</f>
        <v>Tidspunkt</v>
      </c>
      <c r="B64" s="354">
        <f>IF(Gødning!B63="","",Gødning!B63)</f>
      </c>
      <c r="C64" s="368">
        <f>IF(Gødning!C63="","",Gødning!C63)</f>
      </c>
      <c r="D64" s="522">
        <f>IF(Gødning!D63="","",Gødning!D63)</f>
        <v>0</v>
      </c>
      <c r="E64" s="522">
        <f>IF(Gødning!E63="","",Gødning!E63)</f>
        <v>0</v>
      </c>
      <c r="F64" s="522">
        <f>IF(Gødning!F63="","",Gødning!F63)</f>
        <v>0</v>
      </c>
      <c r="G64" s="522">
        <f>IF(Gødning!G63="","",Gødning!G63)</f>
        <v>0</v>
      </c>
      <c r="H64" s="522">
        <f>IF(Gødning!H63="","",Gødning!H63)</f>
        <v>0</v>
      </c>
      <c r="I64" s="522">
        <f>IF(Gødning!I63="","",Gødning!I63)</f>
        <v>0</v>
      </c>
      <c r="J64" s="522">
        <f>IF(Gødning!J63="","",Gødning!J63)</f>
        <v>0</v>
      </c>
      <c r="K64" s="522">
        <f>IF(Gødning!K63="","",Gødning!K63)</f>
        <v>0</v>
      </c>
      <c r="L64" s="522">
        <f>IF(Gødning!L63="","",Gødning!L63)</f>
        <v>0</v>
      </c>
      <c r="M64" s="522">
        <f>IF(Gødning!M63="","",Gødning!M63)</f>
        <v>0</v>
      </c>
      <c r="N64" s="522">
        <f>IF(Gødning!N63="","",Gødning!N63)</f>
        <v>0</v>
      </c>
      <c r="O64" s="522">
        <f>IF(Gødning!O63="","",Gødning!O63)</f>
        <v>0</v>
      </c>
      <c r="P64" s="522">
        <f>IF(Gødning!P63="","",Gødning!P63)</f>
        <v>0</v>
      </c>
      <c r="Q64" s="522">
        <f>IF(Gødning!Q63="","",Gødning!Q63)</f>
        <v>0</v>
      </c>
      <c r="R64" s="522">
        <f>IF(Gødning!R63="","",Gødning!R63)</f>
        <v>0</v>
      </c>
      <c r="S64" s="522">
        <f>IF(Gødning!S63="","",Gødning!S63)</f>
        <v>0</v>
      </c>
      <c r="T64" s="522">
        <f>IF(Gødning!T63="","",Gødning!T63)</f>
        <v>0</v>
      </c>
      <c r="U64" s="522">
        <f>IF(Gødning!U63="","",Gødning!U63)</f>
        <v>0</v>
      </c>
      <c r="V64" s="398">
        <f>IF(Gødning!V63="","",Gødning!V63)</f>
      </c>
      <c r="W64" s="355">
        <f>IF(Gødning!W63="","",Gødning!W63)</f>
      </c>
    </row>
    <row r="65" spans="1:23" ht="40.5">
      <c r="A65" s="367" t="str">
        <f>IF(Gødning!A64="","",Gødning!A64)</f>
        <v>Metode</v>
      </c>
      <c r="B65" s="354">
        <f>IF(Gødning!B64="","",Gødning!B64)</f>
      </c>
      <c r="C65" s="368">
        <f>IF(Gødning!C64="","",Gødning!C64)</f>
      </c>
      <c r="D65" s="522">
        <f>IF(Gødning!D64="","",Gødning!D64)</f>
        <v>0</v>
      </c>
      <c r="E65" s="522">
        <f>IF(Gødning!E64="","",Gødning!E64)</f>
        <v>0</v>
      </c>
      <c r="F65" s="522">
        <f>IF(Gødning!F64="","",Gødning!F64)</f>
        <v>0</v>
      </c>
      <c r="G65" s="522">
        <f>IF(Gødning!G64="","",Gødning!G64)</f>
        <v>0</v>
      </c>
      <c r="H65" s="522">
        <f>IF(Gødning!H64="","",Gødning!H64)</f>
        <v>0</v>
      </c>
      <c r="I65" s="522">
        <f>IF(Gødning!I64="","",Gødning!I64)</f>
        <v>0</v>
      </c>
      <c r="J65" s="522">
        <f>IF(Gødning!J64="","",Gødning!J64)</f>
        <v>0</v>
      </c>
      <c r="K65" s="522">
        <f>IF(Gødning!K64="","",Gødning!K64)</f>
        <v>0</v>
      </c>
      <c r="L65" s="522">
        <f>IF(Gødning!L64="","",Gødning!L64)</f>
        <v>0</v>
      </c>
      <c r="M65" s="522">
        <f>IF(Gødning!M64="","",Gødning!M64)</f>
        <v>0</v>
      </c>
      <c r="N65" s="522">
        <f>IF(Gødning!N64="","",Gødning!N64)</f>
        <v>0</v>
      </c>
      <c r="O65" s="522">
        <f>IF(Gødning!O64="","",Gødning!O64)</f>
        <v>0</v>
      </c>
      <c r="P65" s="522">
        <f>IF(Gødning!P64="","",Gødning!P64)</f>
        <v>0</v>
      </c>
      <c r="Q65" s="522">
        <f>IF(Gødning!Q64="","",Gødning!Q64)</f>
        <v>0</v>
      </c>
      <c r="R65" s="522">
        <f>IF(Gødning!R64="","",Gødning!R64)</f>
        <v>0</v>
      </c>
      <c r="S65" s="522">
        <f>IF(Gødning!S64="","",Gødning!S64)</f>
        <v>0</v>
      </c>
      <c r="T65" s="522">
        <f>IF(Gødning!T64="","",Gødning!T64)</f>
        <v>0</v>
      </c>
      <c r="U65" s="522">
        <f>IF(Gødning!U64="","",Gødning!U64)</f>
        <v>0</v>
      </c>
      <c r="V65" s="398">
        <f>IF(Gødning!V64="","",Gødning!V64)</f>
      </c>
      <c r="W65" s="355">
        <f>IF(Gødning!W64="","",Gødning!W64)</f>
      </c>
    </row>
    <row r="66" spans="1:23" ht="40.5">
      <c r="A66" s="367" t="str">
        <f>IF(Gødning!A65="","",Gødning!A65)</f>
        <v>NPK 14-3-15</v>
      </c>
      <c r="B66" s="525">
        <f>IF(Gødning!B65="","",Gødning!B65)</f>
        <v>140315</v>
      </c>
      <c r="C66" s="368">
        <f>IF(Gødning!C65="","",Gødning!C65)</f>
      </c>
      <c r="D66" s="397">
        <f>IF(Gødning!D65="","",Gødning!D65)</f>
        <v>0</v>
      </c>
      <c r="E66" s="397">
        <f>IF(Gødning!E65="","",Gødning!E65)</f>
        <v>0</v>
      </c>
      <c r="F66" s="397">
        <f>IF(Gødning!F65="","",Gødning!F65)</f>
        <v>0</v>
      </c>
      <c r="G66" s="397">
        <f>IF(Gødning!G65="","",Gødning!G65)</f>
        <v>0</v>
      </c>
      <c r="H66" s="397">
        <f>IF(Gødning!H65="","",Gødning!H65)</f>
        <v>0</v>
      </c>
      <c r="I66" s="397">
        <f>IF(Gødning!I65="","",Gødning!I65)</f>
        <v>0</v>
      </c>
      <c r="J66" s="397">
        <f>IF(Gødning!J65="","",Gødning!J65)</f>
        <v>0</v>
      </c>
      <c r="K66" s="397">
        <f>IF(Gødning!K65="","",Gødning!K65)</f>
        <v>0</v>
      </c>
      <c r="L66" s="397">
        <f>IF(Gødning!L65="","",Gødning!L65)</f>
        <v>0</v>
      </c>
      <c r="M66" s="397">
        <f>IF(Gødning!M65="","",Gødning!M65)</f>
        <v>0</v>
      </c>
      <c r="N66" s="397">
        <f>IF(Gødning!N65="","",Gødning!N65)</f>
        <v>0</v>
      </c>
      <c r="O66" s="397">
        <f>IF(Gødning!O65="","",Gødning!O65)</f>
        <v>0</v>
      </c>
      <c r="P66" s="397">
        <f>IF(Gødning!P65="","",Gødning!P65)</f>
        <v>0</v>
      </c>
      <c r="Q66" s="397">
        <f>IF(Gødning!Q65="","",Gødning!Q65)</f>
        <v>0</v>
      </c>
      <c r="R66" s="397">
        <f>IF(Gødning!R65="","",Gødning!R65)</f>
        <v>0</v>
      </c>
      <c r="S66" s="397">
        <f>IF(Gødning!S65="","",Gødning!S65)</f>
        <v>0</v>
      </c>
      <c r="T66" s="397">
        <f>IF(Gødning!T65="","",Gødning!T65)</f>
        <v>0</v>
      </c>
      <c r="U66" s="397">
        <f>IF(Gødning!U65="","",Gødning!U65)</f>
        <v>0</v>
      </c>
      <c r="V66" s="398">
        <f>IF(Gødning!V65="","",Gødning!V65)</f>
        <v>0</v>
      </c>
      <c r="W66" s="355">
        <f>IF(Gødning!W65="","",Gødning!W65)</f>
      </c>
    </row>
    <row r="67" spans="1:23" ht="40.5">
      <c r="A67" s="367" t="str">
        <f>IF(Gødning!A66="","",Gødning!A66)</f>
        <v>NPK 21-3-10</v>
      </c>
      <c r="B67" s="525">
        <f>IF(Gødning!B66="","",Gødning!B66)</f>
        <v>210310</v>
      </c>
      <c r="C67" s="368">
        <f>IF(Gødning!C66="","",Gødning!C66)</f>
      </c>
      <c r="D67" s="397">
        <f>IF(Gødning!D66="","",Gødning!D66)</f>
        <v>0</v>
      </c>
      <c r="E67" s="397">
        <f>IF(Gødning!E66="","",Gødning!E66)</f>
        <v>0</v>
      </c>
      <c r="F67" s="397">
        <f>IF(Gødning!F66="","",Gødning!F66)</f>
        <v>0</v>
      </c>
      <c r="G67" s="397">
        <f>IF(Gødning!G66="","",Gødning!G66)</f>
        <v>0</v>
      </c>
      <c r="H67" s="397">
        <f>IF(Gødning!H66="","",Gødning!H66)</f>
        <v>0</v>
      </c>
      <c r="I67" s="397">
        <f>IF(Gødning!I66="","",Gødning!I66)</f>
        <v>0</v>
      </c>
      <c r="J67" s="397">
        <f>IF(Gødning!J66="","",Gødning!J66)</f>
        <v>0</v>
      </c>
      <c r="K67" s="397">
        <f>IF(Gødning!K66="","",Gødning!K66)</f>
        <v>0</v>
      </c>
      <c r="L67" s="397">
        <f>IF(Gødning!L66="","",Gødning!L66)</f>
        <v>0</v>
      </c>
      <c r="M67" s="397">
        <f>IF(Gødning!M66="","",Gødning!M66)</f>
        <v>0</v>
      </c>
      <c r="N67" s="397">
        <f>IF(Gødning!N66="","",Gødning!N66)</f>
        <v>0</v>
      </c>
      <c r="O67" s="397">
        <f>IF(Gødning!O66="","",Gødning!O66)</f>
        <v>0</v>
      </c>
      <c r="P67" s="397">
        <f>IF(Gødning!P66="","",Gødning!P66)</f>
        <v>0</v>
      </c>
      <c r="Q67" s="397">
        <f>IF(Gødning!Q66="","",Gødning!Q66)</f>
        <v>0</v>
      </c>
      <c r="R67" s="397">
        <f>IF(Gødning!R66="","",Gødning!R66)</f>
        <v>0</v>
      </c>
      <c r="S67" s="397">
        <f>IF(Gødning!S66="","",Gødning!S66)</f>
        <v>0</v>
      </c>
      <c r="T67" s="397">
        <f>IF(Gødning!T66="","",Gødning!T66)</f>
        <v>0</v>
      </c>
      <c r="U67" s="397">
        <f>IF(Gødning!U66="","",Gødning!U66)</f>
        <v>0</v>
      </c>
      <c r="V67" s="398">
        <f>IF(Gødning!V66="","",Gødning!V66)</f>
        <v>0</v>
      </c>
      <c r="W67" s="355">
        <f>IF(Gødning!W66="","",Gødning!W66)</f>
      </c>
    </row>
    <row r="68" spans="1:23" ht="40.5">
      <c r="A68" s="367" t="str">
        <f>IF(Gødning!A67="","",Gødning!A67)</f>
        <v>NPK 13-3-16</v>
      </c>
      <c r="B68" s="525">
        <f>IF(Gødning!B67="","",Gødning!B67)</f>
        <v>130316</v>
      </c>
      <c r="C68" s="368">
        <f>IF(Gødning!C67="","",Gødning!C67)</f>
      </c>
      <c r="D68" s="397">
        <f>IF(Gødning!D67="","",Gødning!D67)</f>
        <v>0</v>
      </c>
      <c r="E68" s="397">
        <f>IF(Gødning!E67="","",Gødning!E67)</f>
        <v>0</v>
      </c>
      <c r="F68" s="397">
        <f>IF(Gødning!F67="","",Gødning!F67)</f>
        <v>0</v>
      </c>
      <c r="G68" s="397">
        <f>IF(Gødning!G67="","",Gødning!G67)</f>
        <v>0</v>
      </c>
      <c r="H68" s="397">
        <f>IF(Gødning!H67="","",Gødning!H67)</f>
        <v>0</v>
      </c>
      <c r="I68" s="397">
        <f>IF(Gødning!I67="","",Gødning!I67)</f>
        <v>0</v>
      </c>
      <c r="J68" s="397">
        <f>IF(Gødning!J67="","",Gødning!J67)</f>
        <v>0</v>
      </c>
      <c r="K68" s="397">
        <f>IF(Gødning!K67="","",Gødning!K67)</f>
        <v>0</v>
      </c>
      <c r="L68" s="397">
        <f>IF(Gødning!L67="","",Gødning!L67)</f>
        <v>0</v>
      </c>
      <c r="M68" s="397">
        <f>IF(Gødning!M67="","",Gødning!M67)</f>
        <v>0</v>
      </c>
      <c r="N68" s="397">
        <f>IF(Gødning!N67="","",Gødning!N67)</f>
        <v>0</v>
      </c>
      <c r="O68" s="397">
        <f>IF(Gødning!O67="","",Gødning!O67)</f>
        <v>0</v>
      </c>
      <c r="P68" s="397">
        <f>IF(Gødning!P67="","",Gødning!P67)</f>
        <v>0</v>
      </c>
      <c r="Q68" s="397">
        <f>IF(Gødning!Q67="","",Gødning!Q67)</f>
        <v>0</v>
      </c>
      <c r="R68" s="397">
        <f>IF(Gødning!R67="","",Gødning!R67)</f>
        <v>0</v>
      </c>
      <c r="S68" s="397">
        <f>IF(Gødning!S67="","",Gødning!S67)</f>
        <v>0</v>
      </c>
      <c r="T68" s="397">
        <f>IF(Gødning!T67="","",Gødning!T67)</f>
        <v>0</v>
      </c>
      <c r="U68" s="397">
        <f>IF(Gødning!U67="","",Gødning!U67)</f>
        <v>0</v>
      </c>
      <c r="V68" s="398">
        <f>IF(Gødning!V67="","",Gødning!V67)</f>
        <v>0</v>
      </c>
      <c r="W68" s="355">
        <f>IF(Gødning!W67="","",Gødning!W67)</f>
      </c>
    </row>
    <row r="69" spans="1:23" ht="40.5">
      <c r="A69" s="367" t="str">
        <f>IF(Gødning!A68="","",Gødning!A68)</f>
        <v>Triwi 15-4-13</v>
      </c>
      <c r="B69" s="525">
        <f>IF(Gødning!B68="","",Gødning!B68)</f>
        <v>150413</v>
      </c>
      <c r="C69" s="368">
        <f>IF(Gødning!C68="","",Gødning!C68)</f>
      </c>
      <c r="D69" s="397">
        <f>IF(Gødning!D68="","",Gødning!D68)</f>
        <v>0</v>
      </c>
      <c r="E69" s="397">
        <f>IF(Gødning!E68="","",Gødning!E68)</f>
        <v>0</v>
      </c>
      <c r="F69" s="397">
        <f>IF(Gødning!F68="","",Gødning!F68)</f>
        <v>0</v>
      </c>
      <c r="G69" s="397">
        <f>IF(Gødning!G68="","",Gødning!G68)</f>
        <v>0</v>
      </c>
      <c r="H69" s="397">
        <f>IF(Gødning!H68="","",Gødning!H68)</f>
        <v>0</v>
      </c>
      <c r="I69" s="397">
        <f>IF(Gødning!I68="","",Gødning!I68)</f>
        <v>0</v>
      </c>
      <c r="J69" s="397">
        <f>IF(Gødning!J68="","",Gødning!J68)</f>
        <v>0</v>
      </c>
      <c r="K69" s="397">
        <f>IF(Gødning!K68="","",Gødning!K68)</f>
        <v>0</v>
      </c>
      <c r="L69" s="397">
        <f>IF(Gødning!L68="","",Gødning!L68)</f>
        <v>0</v>
      </c>
      <c r="M69" s="397">
        <f>IF(Gødning!M68="","",Gødning!M68)</f>
        <v>0</v>
      </c>
      <c r="N69" s="397">
        <f>IF(Gødning!N68="","",Gødning!N68)</f>
        <v>0</v>
      </c>
      <c r="O69" s="397">
        <f>IF(Gødning!O68="","",Gødning!O68)</f>
        <v>0</v>
      </c>
      <c r="P69" s="397">
        <f>IF(Gødning!P68="","",Gødning!P68)</f>
        <v>0</v>
      </c>
      <c r="Q69" s="397">
        <f>IF(Gødning!Q68="","",Gødning!Q68)</f>
        <v>0</v>
      </c>
      <c r="R69" s="397">
        <f>IF(Gødning!R68="","",Gødning!R68)</f>
        <v>0</v>
      </c>
      <c r="S69" s="397">
        <f>IF(Gødning!S68="","",Gødning!S68)</f>
        <v>0</v>
      </c>
      <c r="T69" s="397">
        <f>IF(Gødning!T68="","",Gødning!T68)</f>
        <v>0</v>
      </c>
      <c r="U69" s="397">
        <f>IF(Gødning!U68="","",Gødning!U68)</f>
        <v>0</v>
      </c>
      <c r="V69" s="398">
        <f>IF(Gødning!V68="","",Gødning!V68)</f>
        <v>0</v>
      </c>
      <c r="W69" s="355">
        <f>IF(Gødning!W68="","",Gødning!W68)</f>
      </c>
    </row>
    <row r="70" spans="1:23" ht="40.5">
      <c r="A70" s="367" t="str">
        <f>IF(Gødning!A69="","",Gødning!A69)</f>
        <v>Kalk ammon sal peter</v>
      </c>
      <c r="B70" s="525">
        <f>IF(Gødning!B69="","",Gødning!B69)</f>
        <v>270000</v>
      </c>
      <c r="C70" s="368">
        <f>IF(Gødning!C69="","",Gødning!C69)</f>
      </c>
      <c r="D70" s="397">
        <f>IF(Gødning!D69="","",Gødning!D69)</f>
        <v>0</v>
      </c>
      <c r="E70" s="397">
        <f>IF(Gødning!E69="","",Gødning!E69)</f>
        <v>0</v>
      </c>
      <c r="F70" s="397">
        <f>IF(Gødning!F69="","",Gødning!F69)</f>
        <v>0</v>
      </c>
      <c r="G70" s="397">
        <f>IF(Gødning!G69="","",Gødning!G69)</f>
        <v>0</v>
      </c>
      <c r="H70" s="397">
        <f>IF(Gødning!H69="","",Gødning!H69)</f>
        <v>0</v>
      </c>
      <c r="I70" s="397">
        <f>IF(Gødning!I69="","",Gødning!I69)</f>
        <v>0</v>
      </c>
      <c r="J70" s="397">
        <f>IF(Gødning!J69="","",Gødning!J69)</f>
        <v>0</v>
      </c>
      <c r="K70" s="397">
        <f>IF(Gødning!K69="","",Gødning!K69)</f>
        <v>0</v>
      </c>
      <c r="L70" s="397">
        <f>IF(Gødning!L69="","",Gødning!L69)</f>
        <v>0</v>
      </c>
      <c r="M70" s="397">
        <f>IF(Gødning!M69="","",Gødning!M69)</f>
        <v>0</v>
      </c>
      <c r="N70" s="397">
        <f>IF(Gødning!N69="","",Gødning!N69)</f>
        <v>0</v>
      </c>
      <c r="O70" s="397">
        <f>IF(Gødning!O69="","",Gødning!O69)</f>
        <v>0</v>
      </c>
      <c r="P70" s="397">
        <f>IF(Gødning!P69="","",Gødning!P69)</f>
        <v>0</v>
      </c>
      <c r="Q70" s="397">
        <f>IF(Gødning!Q69="","",Gødning!Q69)</f>
        <v>0</v>
      </c>
      <c r="R70" s="397">
        <f>IF(Gødning!R69="","",Gødning!R69)</f>
        <v>0</v>
      </c>
      <c r="S70" s="397">
        <f>IF(Gødning!S69="","",Gødning!S69)</f>
        <v>0</v>
      </c>
      <c r="T70" s="397">
        <f>IF(Gødning!T69="","",Gødning!T69)</f>
        <v>0</v>
      </c>
      <c r="U70" s="397">
        <f>IF(Gødning!U69="","",Gødning!U69)</f>
        <v>0</v>
      </c>
      <c r="V70" s="398">
        <f>IF(Gødning!V69="","",Gødning!V69)</f>
        <v>0</v>
      </c>
      <c r="W70" s="355">
        <f>IF(Gødning!W69="","",Gødning!W69)</f>
      </c>
    </row>
    <row r="71" spans="1:23" ht="40.5">
      <c r="A71" s="367" t="str">
        <f>IF(Gødning!A70="","",Gødning!A70)</f>
        <v>N30</v>
      </c>
      <c r="B71" s="525">
        <f>IF(Gødning!B70="","",Gødning!B70)</f>
        <v>300000</v>
      </c>
      <c r="C71" s="368">
        <f>IF(Gødning!C70="","",Gødning!C70)</f>
      </c>
      <c r="D71" s="397">
        <f>IF(Gødning!D70="","",Gødning!D70)</f>
        <v>0</v>
      </c>
      <c r="E71" s="397">
        <f>IF(Gødning!E70="","",Gødning!E70)</f>
        <v>0</v>
      </c>
      <c r="F71" s="397">
        <f>IF(Gødning!F70="","",Gødning!F70)</f>
        <v>0</v>
      </c>
      <c r="G71" s="397">
        <f>IF(Gødning!G70="","",Gødning!G70)</f>
        <v>0</v>
      </c>
      <c r="H71" s="397">
        <f>IF(Gødning!H70="","",Gødning!H70)</f>
        <v>0</v>
      </c>
      <c r="I71" s="397">
        <f>IF(Gødning!I70="","",Gødning!I70)</f>
        <v>0</v>
      </c>
      <c r="J71" s="397">
        <f>IF(Gødning!J70="","",Gødning!J70)</f>
        <v>0</v>
      </c>
      <c r="K71" s="397">
        <f>IF(Gødning!K70="","",Gødning!K70)</f>
        <v>0</v>
      </c>
      <c r="L71" s="397">
        <f>IF(Gødning!L70="","",Gødning!L70)</f>
        <v>0</v>
      </c>
      <c r="M71" s="397">
        <f>IF(Gødning!M70="","",Gødning!M70)</f>
        <v>0</v>
      </c>
      <c r="N71" s="397">
        <f>IF(Gødning!N70="","",Gødning!N70)</f>
        <v>0</v>
      </c>
      <c r="O71" s="397">
        <f>IF(Gødning!O70="","",Gødning!O70)</f>
        <v>0</v>
      </c>
      <c r="P71" s="397">
        <f>IF(Gødning!P70="","",Gødning!P70)</f>
        <v>0</v>
      </c>
      <c r="Q71" s="397">
        <f>IF(Gødning!Q70="","",Gødning!Q70)</f>
        <v>0</v>
      </c>
      <c r="R71" s="397">
        <f>IF(Gødning!R70="","",Gødning!R70)</f>
        <v>0</v>
      </c>
      <c r="S71" s="397">
        <f>IF(Gødning!S70="","",Gødning!S70)</f>
        <v>0</v>
      </c>
      <c r="T71" s="397">
        <f>IF(Gødning!T70="","",Gødning!T70)</f>
        <v>0</v>
      </c>
      <c r="U71" s="397">
        <f>IF(Gødning!U70="","",Gødning!U70)</f>
        <v>0</v>
      </c>
      <c r="V71" s="398">
        <f>IF(Gødning!V70="","",Gødning!V70)</f>
        <v>0</v>
      </c>
      <c r="W71" s="355">
        <f>IF(Gødning!W70="","",Gødning!W70)</f>
      </c>
    </row>
    <row r="72" spans="1:23" ht="40.5">
      <c r="A72" s="367" t="str">
        <f>IF(Gødning!A71="","",Gødning!A71)</f>
        <v>Urea</v>
      </c>
      <c r="B72" s="525">
        <f>IF(Gødning!B71="","",Gødning!B71)</f>
        <v>460000</v>
      </c>
      <c r="C72" s="368">
        <f>IF(Gødning!C71="","",Gødning!C71)</f>
      </c>
      <c r="D72" s="397">
        <f>IF(Gødning!D71="","",Gødning!D71)</f>
        <v>0</v>
      </c>
      <c r="E72" s="397">
        <f>IF(Gødning!E71="","",Gødning!E71)</f>
        <v>0</v>
      </c>
      <c r="F72" s="397">
        <f>IF(Gødning!F71="","",Gødning!F71)</f>
        <v>0</v>
      </c>
      <c r="G72" s="397">
        <f>IF(Gødning!G71="","",Gødning!G71)</f>
        <v>0</v>
      </c>
      <c r="H72" s="397">
        <f>IF(Gødning!H71="","",Gødning!H71)</f>
        <v>0</v>
      </c>
      <c r="I72" s="397">
        <f>IF(Gødning!I71="","",Gødning!I71)</f>
        <v>0</v>
      </c>
      <c r="J72" s="397">
        <f>IF(Gødning!J71="","",Gødning!J71)</f>
        <v>0</v>
      </c>
      <c r="K72" s="397">
        <f>IF(Gødning!K71="","",Gødning!K71)</f>
        <v>0</v>
      </c>
      <c r="L72" s="397">
        <f>IF(Gødning!L71="","",Gødning!L71)</f>
        <v>0</v>
      </c>
      <c r="M72" s="397">
        <f>IF(Gødning!M71="","",Gødning!M71)</f>
        <v>0</v>
      </c>
      <c r="N72" s="397">
        <f>IF(Gødning!N71="","",Gødning!N71)</f>
        <v>0</v>
      </c>
      <c r="O72" s="397">
        <f>IF(Gødning!O71="","",Gødning!O71)</f>
        <v>0</v>
      </c>
      <c r="P72" s="397">
        <f>IF(Gødning!P71="","",Gødning!P71)</f>
        <v>0</v>
      </c>
      <c r="Q72" s="397">
        <f>IF(Gødning!Q71="","",Gødning!Q71)</f>
        <v>0</v>
      </c>
      <c r="R72" s="397">
        <f>IF(Gødning!R71="","",Gødning!R71)</f>
        <v>0</v>
      </c>
      <c r="S72" s="397">
        <f>IF(Gødning!S71="","",Gødning!S71)</f>
        <v>0</v>
      </c>
      <c r="T72" s="397">
        <f>IF(Gødning!T71="","",Gødning!T71)</f>
        <v>0</v>
      </c>
      <c r="U72" s="397">
        <f>IF(Gødning!U71="","",Gødning!U71)</f>
        <v>0</v>
      </c>
      <c r="V72" s="398">
        <f>IF(Gødning!V71="","",Gødning!V71)</f>
        <v>0</v>
      </c>
      <c r="W72" s="355">
        <f>IF(Gødning!W71="","",Gødning!W71)</f>
      </c>
    </row>
    <row r="73" spans="1:23" ht="40.5">
      <c r="A73" s="367" t="str">
        <f>IF(Gødning!A72="","",Gødning!A72)</f>
        <v>Svovl sur ammo niak</v>
      </c>
      <c r="B73" s="525">
        <f>IF(Gødning!B72="","",Gødning!B72)</f>
        <v>212400</v>
      </c>
      <c r="C73" s="368">
        <f>IF(Gødning!C72="","",Gødning!C72)</f>
      </c>
      <c r="D73" s="397">
        <f>IF(Gødning!D72="","",Gødning!D72)</f>
        <v>0</v>
      </c>
      <c r="E73" s="397">
        <f>IF(Gødning!E72="","",Gødning!E72)</f>
        <v>0</v>
      </c>
      <c r="F73" s="397">
        <f>IF(Gødning!F72="","",Gødning!F72)</f>
        <v>0</v>
      </c>
      <c r="G73" s="397">
        <f>IF(Gødning!G72="","",Gødning!G72)</f>
        <v>0</v>
      </c>
      <c r="H73" s="397">
        <f>IF(Gødning!H72="","",Gødning!H72)</f>
        <v>0</v>
      </c>
      <c r="I73" s="397">
        <f>IF(Gødning!I72="","",Gødning!I72)</f>
        <v>0</v>
      </c>
      <c r="J73" s="397">
        <f>IF(Gødning!J72="","",Gødning!J72)</f>
        <v>0</v>
      </c>
      <c r="K73" s="397">
        <f>IF(Gødning!K72="","",Gødning!K72)</f>
        <v>0</v>
      </c>
      <c r="L73" s="397">
        <f>IF(Gødning!L72="","",Gødning!L72)</f>
        <v>0</v>
      </c>
      <c r="M73" s="397">
        <f>IF(Gødning!M72="","",Gødning!M72)</f>
        <v>0</v>
      </c>
      <c r="N73" s="397">
        <f>IF(Gødning!N72="","",Gødning!N72)</f>
        <v>0</v>
      </c>
      <c r="O73" s="397">
        <f>IF(Gødning!O72="","",Gødning!O72)</f>
        <v>0</v>
      </c>
      <c r="P73" s="397">
        <f>IF(Gødning!P72="","",Gødning!P72)</f>
        <v>0</v>
      </c>
      <c r="Q73" s="397">
        <f>IF(Gødning!Q72="","",Gødning!Q72)</f>
        <v>0</v>
      </c>
      <c r="R73" s="397">
        <f>IF(Gødning!R72="","",Gødning!R72)</f>
        <v>0</v>
      </c>
      <c r="S73" s="397">
        <f>IF(Gødning!S72="","",Gødning!S72)</f>
        <v>0</v>
      </c>
      <c r="T73" s="397">
        <f>IF(Gødning!T72="","",Gødning!T72)</f>
        <v>0</v>
      </c>
      <c r="U73" s="397">
        <f>IF(Gødning!U72="","",Gødning!U72)</f>
        <v>0</v>
      </c>
      <c r="V73" s="398">
        <f>IF(Gødning!V72="","",Gødning!V72)</f>
        <v>0</v>
      </c>
      <c r="W73" s="355">
        <f>IF(Gødning!W72="","",Gødning!W72)</f>
      </c>
    </row>
    <row r="74" spans="1:23" ht="40.5">
      <c r="A74" s="367">
        <f>IF(Gødning!A73="","",Gødning!A73)</f>
        <v>0</v>
      </c>
      <c r="B74" s="525">
        <f>IF(Gødning!B73="","",Gødning!B73)</f>
        <v>0</v>
      </c>
      <c r="C74" s="368">
        <f>IF(Gødning!C73="","",Gødning!C73)</f>
      </c>
      <c r="D74" s="397">
        <f>IF(Gødning!D73="","",Gødning!D73)</f>
        <v>0</v>
      </c>
      <c r="E74" s="397">
        <f>IF(Gødning!E73="","",Gødning!E73)</f>
        <v>0</v>
      </c>
      <c r="F74" s="397">
        <f>IF(Gødning!F73="","",Gødning!F73)</f>
        <v>0</v>
      </c>
      <c r="G74" s="397">
        <f>IF(Gødning!G73="","",Gødning!G73)</f>
        <v>0</v>
      </c>
      <c r="H74" s="397">
        <f>IF(Gødning!H73="","",Gødning!H73)</f>
        <v>0</v>
      </c>
      <c r="I74" s="397">
        <f>IF(Gødning!I73="","",Gødning!I73)</f>
        <v>0</v>
      </c>
      <c r="J74" s="397">
        <f>IF(Gødning!J73="","",Gødning!J73)</f>
        <v>0</v>
      </c>
      <c r="K74" s="397">
        <f>IF(Gødning!K73="","",Gødning!K73)</f>
        <v>0</v>
      </c>
      <c r="L74" s="397">
        <f>IF(Gødning!L73="","",Gødning!L73)</f>
        <v>0</v>
      </c>
      <c r="M74" s="397">
        <f>IF(Gødning!M73="","",Gødning!M73)</f>
        <v>0</v>
      </c>
      <c r="N74" s="397">
        <f>IF(Gødning!N73="","",Gødning!N73)</f>
        <v>0</v>
      </c>
      <c r="O74" s="397">
        <f>IF(Gødning!O73="","",Gødning!O73)</f>
        <v>0</v>
      </c>
      <c r="P74" s="397">
        <f>IF(Gødning!P73="","",Gødning!P73)</f>
        <v>0</v>
      </c>
      <c r="Q74" s="397">
        <f>IF(Gødning!Q73="","",Gødning!Q73)</f>
        <v>0</v>
      </c>
      <c r="R74" s="397">
        <f>IF(Gødning!R73="","",Gødning!R73)</f>
        <v>0</v>
      </c>
      <c r="S74" s="397">
        <f>IF(Gødning!S73="","",Gødning!S73)</f>
        <v>0</v>
      </c>
      <c r="T74" s="397">
        <f>IF(Gødning!T73="","",Gødning!T73)</f>
        <v>0</v>
      </c>
      <c r="U74" s="397">
        <f>IF(Gødning!U73="","",Gødning!U73)</f>
        <v>0</v>
      </c>
      <c r="V74" s="398">
        <f>IF(Gødning!V73="","",Gødning!V73)</f>
        <v>0</v>
      </c>
      <c r="W74" s="355">
        <f>IF(Gødning!W73="","",Gødning!W73)</f>
      </c>
    </row>
    <row r="75" spans="1:23" ht="40.5">
      <c r="A75" s="367">
        <f>IF(Gødning!A74="","",Gødning!A74)</f>
        <v>0</v>
      </c>
      <c r="B75" s="525">
        <f>IF(Gødning!B74="","",Gødning!B74)</f>
        <v>0</v>
      </c>
      <c r="C75" s="368">
        <f>IF(Gødning!C74="","",Gødning!C74)</f>
      </c>
      <c r="D75" s="397">
        <f>IF(Gødning!D74="","",Gødning!D74)</f>
        <v>0</v>
      </c>
      <c r="E75" s="397">
        <f>IF(Gødning!E74="","",Gødning!E74)</f>
        <v>0</v>
      </c>
      <c r="F75" s="397">
        <f>IF(Gødning!F74="","",Gødning!F74)</f>
        <v>0</v>
      </c>
      <c r="G75" s="397">
        <f>IF(Gødning!G74="","",Gødning!G74)</f>
        <v>0</v>
      </c>
      <c r="H75" s="397">
        <f>IF(Gødning!H74="","",Gødning!H74)</f>
        <v>0</v>
      </c>
      <c r="I75" s="397">
        <f>IF(Gødning!I74="","",Gødning!I74)</f>
        <v>0</v>
      </c>
      <c r="J75" s="397">
        <f>IF(Gødning!J74="","",Gødning!J74)</f>
        <v>0</v>
      </c>
      <c r="K75" s="397">
        <f>IF(Gødning!K74="","",Gødning!K74)</f>
        <v>0</v>
      </c>
      <c r="L75" s="397">
        <f>IF(Gødning!L74="","",Gødning!L74)</f>
        <v>0</v>
      </c>
      <c r="M75" s="397">
        <f>IF(Gødning!M74="","",Gødning!M74)</f>
        <v>0</v>
      </c>
      <c r="N75" s="397">
        <f>IF(Gødning!N74="","",Gødning!N74)</f>
        <v>0</v>
      </c>
      <c r="O75" s="397">
        <f>IF(Gødning!O74="","",Gødning!O74)</f>
        <v>0</v>
      </c>
      <c r="P75" s="397">
        <f>IF(Gødning!P74="","",Gødning!P74)</f>
        <v>0</v>
      </c>
      <c r="Q75" s="397">
        <f>IF(Gødning!Q74="","",Gødning!Q74)</f>
        <v>0</v>
      </c>
      <c r="R75" s="397">
        <f>IF(Gødning!R74="","",Gødning!R74)</f>
        <v>0</v>
      </c>
      <c r="S75" s="397">
        <f>IF(Gødning!S74="","",Gødning!S74)</f>
        <v>0</v>
      </c>
      <c r="T75" s="397">
        <f>IF(Gødning!T74="","",Gødning!T74)</f>
        <v>0</v>
      </c>
      <c r="U75" s="397">
        <f>IF(Gødning!U74="","",Gødning!U74)</f>
        <v>0</v>
      </c>
      <c r="V75" s="398">
        <f>IF(Gødning!V74="","",Gødning!V74)</f>
        <v>0</v>
      </c>
      <c r="W75" s="355">
        <f>IF(Gødning!W74="","",Gødning!W74)</f>
      </c>
    </row>
    <row r="76" spans="1:23" ht="40.5">
      <c r="A76" s="367">
        <f>IF(Gødning!A75="","",Gødning!A75)</f>
        <v>0</v>
      </c>
      <c r="B76" s="525">
        <f>IF(Gødning!B75="","",Gødning!B75)</f>
        <v>0</v>
      </c>
      <c r="C76" s="368">
        <f>IF(Gødning!C75="","",Gødning!C75)</f>
      </c>
      <c r="D76" s="397">
        <f>IF(Gødning!D75="","",Gødning!D75)</f>
        <v>0</v>
      </c>
      <c r="E76" s="397">
        <f>IF(Gødning!E75="","",Gødning!E75)</f>
        <v>0</v>
      </c>
      <c r="F76" s="397">
        <f>IF(Gødning!F75="","",Gødning!F75)</f>
        <v>0</v>
      </c>
      <c r="G76" s="397">
        <f>IF(Gødning!G75="","",Gødning!G75)</f>
        <v>0</v>
      </c>
      <c r="H76" s="397">
        <f>IF(Gødning!H75="","",Gødning!H75)</f>
        <v>0</v>
      </c>
      <c r="I76" s="397">
        <f>IF(Gødning!I75="","",Gødning!I75)</f>
        <v>0</v>
      </c>
      <c r="J76" s="397">
        <f>IF(Gødning!J75="","",Gødning!J75)</f>
        <v>0</v>
      </c>
      <c r="K76" s="397">
        <f>IF(Gødning!K75="","",Gødning!K75)</f>
        <v>0</v>
      </c>
      <c r="L76" s="397">
        <f>IF(Gødning!L75="","",Gødning!L75)</f>
        <v>0</v>
      </c>
      <c r="M76" s="397">
        <f>IF(Gødning!M75="","",Gødning!M75)</f>
        <v>0</v>
      </c>
      <c r="N76" s="397">
        <f>IF(Gødning!N75="","",Gødning!N75)</f>
        <v>0</v>
      </c>
      <c r="O76" s="397">
        <f>IF(Gødning!O75="","",Gødning!O75)</f>
        <v>0</v>
      </c>
      <c r="P76" s="397">
        <f>IF(Gødning!P75="","",Gødning!P75)</f>
        <v>0</v>
      </c>
      <c r="Q76" s="397">
        <f>IF(Gødning!Q75="","",Gødning!Q75)</f>
        <v>0</v>
      </c>
      <c r="R76" s="397">
        <f>IF(Gødning!R75="","",Gødning!R75)</f>
        <v>0</v>
      </c>
      <c r="S76" s="397">
        <f>IF(Gødning!S75="","",Gødning!S75)</f>
        <v>0</v>
      </c>
      <c r="T76" s="397">
        <f>IF(Gødning!T75="","",Gødning!T75)</f>
        <v>0</v>
      </c>
      <c r="U76" s="397">
        <f>IF(Gødning!U75="","",Gødning!U75)</f>
        <v>0</v>
      </c>
      <c r="V76" s="398">
        <f>IF(Gødning!V75="","",Gødning!V75)</f>
        <v>0</v>
      </c>
      <c r="W76" s="355">
        <f>IF(Gødning!W75="","",Gødning!W75)</f>
      </c>
    </row>
    <row r="77" spans="1:23" ht="40.5">
      <c r="A77" s="367">
        <f>IF(Gødning!A76="","",Gødning!A76)</f>
      </c>
      <c r="B77" s="354">
        <f>IF(Gødning!B76="","",Gødning!B76)</f>
        <v>0</v>
      </c>
      <c r="C77" s="368">
        <f>IF(Gødning!C76="","",Gødning!C76)</f>
      </c>
      <c r="D77" s="526">
        <f>IF(Gødning!D76="","",Gødning!D76)</f>
        <v>0</v>
      </c>
      <c r="E77" s="526">
        <f>IF(Gødning!E76="","",Gødning!E76)</f>
        <v>0</v>
      </c>
      <c r="F77" s="526">
        <f>IF(Gødning!F76="","",Gødning!F76)</f>
        <v>0</v>
      </c>
      <c r="G77" s="526">
        <f>IF(Gødning!G76="","",Gødning!G76)</f>
        <v>0</v>
      </c>
      <c r="H77" s="526">
        <f>IF(Gødning!H76="","",Gødning!H76)</f>
        <v>0</v>
      </c>
      <c r="I77" s="526">
        <f>IF(Gødning!I76="","",Gødning!I76)</f>
        <v>0</v>
      </c>
      <c r="J77" s="526">
        <f>IF(Gødning!J76="","",Gødning!J76)</f>
        <v>0</v>
      </c>
      <c r="K77" s="526">
        <f>IF(Gødning!K76="","",Gødning!K76)</f>
        <v>0</v>
      </c>
      <c r="L77" s="526">
        <f>IF(Gødning!L76="","",Gødning!L76)</f>
        <v>0</v>
      </c>
      <c r="M77" s="526">
        <f>IF(Gødning!M76="","",Gødning!M76)</f>
        <v>0</v>
      </c>
      <c r="N77" s="526">
        <f>IF(Gødning!N76="","",Gødning!N76)</f>
        <v>0</v>
      </c>
      <c r="O77" s="526">
        <f>IF(Gødning!O76="","",Gødning!O76)</f>
        <v>0</v>
      </c>
      <c r="P77" s="526">
        <f>IF(Gødning!P76="","",Gødning!P76)</f>
        <v>0</v>
      </c>
      <c r="Q77" s="526">
        <f>IF(Gødning!Q76="","",Gødning!Q76)</f>
        <v>0</v>
      </c>
      <c r="R77" s="526">
        <f>IF(Gødning!R76="","",Gødning!R76)</f>
        <v>0</v>
      </c>
      <c r="S77" s="526">
        <f>IF(Gødning!S76="","",Gødning!S76)</f>
        <v>0</v>
      </c>
      <c r="T77" s="526">
        <f>IF(Gødning!T76="","",Gødning!T76)</f>
        <v>0</v>
      </c>
      <c r="U77" s="526">
        <f>IF(Gødning!U76="","",Gødning!U76)</f>
        <v>0</v>
      </c>
      <c r="V77" s="398">
        <f>IF(Gødning!V76="","",Gødning!V76)</f>
      </c>
      <c r="W77" s="355">
        <f>IF(Gødning!W76="","",Gødning!W76)</f>
      </c>
    </row>
    <row r="78" spans="1:23" ht="40.5">
      <c r="A78" s="367" t="str">
        <f>IF(Gødning!A77="","",Gødning!A77)</f>
        <v>Registreret Forbrug</v>
      </c>
      <c r="B78" s="354">
        <f>IF(Gødning!B77="","",Gødning!B77)</f>
      </c>
      <c r="C78" s="368">
        <f>IF(Gødning!C77="","",Gødning!C77)</f>
      </c>
      <c r="D78" s="397">
        <f>IF(Gødning!D77="","",Gødning!D77)</f>
      </c>
      <c r="E78" s="397">
        <f>IF(Gødning!E77="","",Gødning!E77)</f>
      </c>
      <c r="F78" s="397">
        <f>IF(Gødning!F77="","",Gødning!F77)</f>
      </c>
      <c r="G78" s="397">
        <f>IF(Gødning!G77="","",Gødning!G77)</f>
      </c>
      <c r="H78" s="397">
        <f>IF(Gødning!H77="","",Gødning!H77)</f>
      </c>
      <c r="I78" s="397">
        <f>IF(Gødning!I77="","",Gødning!I77)</f>
      </c>
      <c r="J78" s="397">
        <f>IF(Gødning!J77="","",Gødning!J77)</f>
      </c>
      <c r="K78" s="397">
        <f>IF(Gødning!K77="","",Gødning!K77)</f>
      </c>
      <c r="L78" s="397">
        <f>IF(Gødning!L77="","",Gødning!L77)</f>
      </c>
      <c r="M78" s="397">
        <f>IF(Gødning!M77="","",Gødning!M77)</f>
      </c>
      <c r="N78" s="397">
        <f>IF(Gødning!N77="","",Gødning!N77)</f>
      </c>
      <c r="O78" s="397">
        <f>IF(Gødning!O77="","",Gødning!O77)</f>
      </c>
      <c r="P78" s="397">
        <f>IF(Gødning!P77="","",Gødning!P77)</f>
      </c>
      <c r="Q78" s="397">
        <f>IF(Gødning!Q77="","",Gødning!Q77)</f>
      </c>
      <c r="R78" s="397">
        <f>IF(Gødning!R77="","",Gødning!R77)</f>
      </c>
      <c r="S78" s="397">
        <f>IF(Gødning!S77="","",Gødning!S77)</f>
      </c>
      <c r="T78" s="397">
        <f>IF(Gødning!T77="","",Gødning!T77)</f>
      </c>
      <c r="U78" s="397">
        <f>IF(Gødning!U77="","",Gødning!U77)</f>
      </c>
      <c r="V78" s="398">
        <f>IF(Gødning!V77="","",Gødning!V77)</f>
      </c>
      <c r="W78" s="355">
        <f>IF(Gødning!W77="","",Gødning!W77)</f>
      </c>
    </row>
    <row r="79" spans="1:23" ht="40.5">
      <c r="A79" s="367" t="str">
        <f>IF(Gødning!A78="","",Gødning!A78)</f>
        <v>Afdeling / litra</v>
      </c>
      <c r="B79" s="354">
        <f>IF(Gødning!B78="","",Gødning!B78)</f>
      </c>
      <c r="C79" s="368">
        <f>IF(Gødning!C78="","",Gødning!C78)</f>
      </c>
      <c r="D79" s="522">
        <f>IF(Gødning!D78="","",Gødning!D78)</f>
        <v>0</v>
      </c>
      <c r="E79" s="522">
        <f>IF(Gødning!E78="","",Gødning!E78)</f>
        <v>0</v>
      </c>
      <c r="F79" s="522">
        <f>IF(Gødning!F78="","",Gødning!F78)</f>
        <v>0</v>
      </c>
      <c r="G79" s="522">
        <f>IF(Gødning!G78="","",Gødning!G78)</f>
        <v>0</v>
      </c>
      <c r="H79" s="522">
        <f>IF(Gødning!H78="","",Gødning!H78)</f>
        <v>0</v>
      </c>
      <c r="I79" s="522">
        <f>IF(Gødning!I78="","",Gødning!I78)</f>
        <v>0</v>
      </c>
      <c r="J79" s="522">
        <f>IF(Gødning!J78="","",Gødning!J78)</f>
        <v>0</v>
      </c>
      <c r="K79" s="522">
        <f>IF(Gødning!K78="","",Gødning!K78)</f>
        <v>0</v>
      </c>
      <c r="L79" s="522">
        <f>IF(Gødning!L78="","",Gødning!L78)</f>
        <v>0</v>
      </c>
      <c r="M79" s="522">
        <f>IF(Gødning!M78="","",Gødning!M78)</f>
        <v>0</v>
      </c>
      <c r="N79" s="522">
        <f>IF(Gødning!N78="","",Gødning!N78)</f>
        <v>0</v>
      </c>
      <c r="O79" s="522">
        <f>IF(Gødning!O78="","",Gødning!O78)</f>
        <v>0</v>
      </c>
      <c r="P79" s="522">
        <f>IF(Gødning!P78="","",Gødning!P78)</f>
        <v>0</v>
      </c>
      <c r="Q79" s="522">
        <f>IF(Gødning!Q78="","",Gødning!Q78)</f>
        <v>0</v>
      </c>
      <c r="R79" s="522">
        <f>IF(Gødning!R78="","",Gødning!R78)</f>
        <v>0</v>
      </c>
      <c r="S79" s="522">
        <f>IF(Gødning!S78="","",Gødning!S78)</f>
        <v>0</v>
      </c>
      <c r="T79" s="522">
        <f>IF(Gødning!T78="","",Gødning!T78)</f>
        <v>0</v>
      </c>
      <c r="U79" s="522">
        <f>IF(Gødning!U78="","",Gødning!U78)</f>
        <v>0</v>
      </c>
      <c r="V79" s="398">
        <f>IF(Gødning!V78="","",Gødning!V78)</f>
      </c>
      <c r="W79" s="355">
        <f>IF(Gødning!W78="","",Gødning!W78)</f>
      </c>
    </row>
    <row r="80" spans="1:23" ht="69">
      <c r="A80" s="367">
        <f>IF(Gødning!A79="","",Gødning!A79)</f>
      </c>
      <c r="B80" s="354">
        <f>IF(Gødning!B79="","",Gødning!B79)</f>
      </c>
      <c r="C80" s="368">
        <f>IF(Gødning!C79="","",Gødning!C79)</f>
      </c>
      <c r="D80" s="531">
        <f>IF(Gødning!D79="","",Gødning!D79)</f>
        <v>0</v>
      </c>
      <c r="E80" s="531">
        <f>IF(Gødning!E79="","",Gødning!E79)</f>
        <v>0</v>
      </c>
      <c r="F80" s="531">
        <f>IF(Gødning!F79="","",Gødning!F79)</f>
        <v>0</v>
      </c>
      <c r="G80" s="531">
        <f>IF(Gødning!G79="","",Gødning!G79)</f>
        <v>0</v>
      </c>
      <c r="H80" s="531">
        <f>IF(Gødning!H79="","",Gødning!H79)</f>
        <v>0</v>
      </c>
      <c r="I80" s="531">
        <f>IF(Gødning!I79="","",Gødning!I79)</f>
        <v>0</v>
      </c>
      <c r="J80" s="531">
        <f>IF(Gødning!J79="","",Gødning!J79)</f>
        <v>0</v>
      </c>
      <c r="K80" s="531">
        <f>IF(Gødning!K79="","",Gødning!K79)</f>
        <v>0</v>
      </c>
      <c r="L80" s="531">
        <f>IF(Gødning!L79="","",Gødning!L79)</f>
        <v>0</v>
      </c>
      <c r="M80" s="531">
        <f>IF(Gødning!M79="","",Gødning!M79)</f>
        <v>0</v>
      </c>
      <c r="N80" s="531">
        <f>IF(Gødning!N79="","",Gødning!N79)</f>
        <v>0</v>
      </c>
      <c r="O80" s="531">
        <f>IF(Gødning!O79="","",Gødning!O79)</f>
        <v>0</v>
      </c>
      <c r="P80" s="531">
        <f>IF(Gødning!P79="","",Gødning!P79)</f>
        <v>0</v>
      </c>
      <c r="Q80" s="531">
        <f>IF(Gødning!Q79="","",Gødning!Q79)</f>
        <v>0</v>
      </c>
      <c r="R80" s="531">
        <f>IF(Gødning!R79="","",Gødning!R79)</f>
        <v>0</v>
      </c>
      <c r="S80" s="531">
        <f>IF(Gødning!S79="","",Gødning!S79)</f>
        <v>0</v>
      </c>
      <c r="T80" s="531">
        <f>IF(Gødning!T79="","",Gødning!T79)</f>
        <v>0</v>
      </c>
      <c r="U80" s="531">
        <f>IF(Gødning!U79="","",Gødning!U79)</f>
        <v>0</v>
      </c>
      <c r="V80" s="398">
        <f>IF(Gødning!V79="","",Gødning!V79)</f>
      </c>
      <c r="W80" s="355">
        <f>IF(Gødning!W79="","",Gødning!W79)</f>
      </c>
    </row>
    <row r="81" spans="1:23" ht="40.5">
      <c r="A81" s="367" t="str">
        <f>IF(Gødning!A80="","",Gødning!A80)</f>
        <v>N P K, N eller NS</v>
      </c>
      <c r="B81" s="354">
        <f>IF(Gødning!B80="","",Gødning!B80)</f>
      </c>
      <c r="C81" s="368">
        <f>IF(Gødning!C80="","",Gødning!C80)</f>
      </c>
      <c r="D81" s="527">
        <f>IF(Gødning!D80="","",Gødning!D80)</f>
        <v>0</v>
      </c>
      <c r="E81" s="527">
        <f>IF(Gødning!E80="","",Gødning!E80)</f>
        <v>0</v>
      </c>
      <c r="F81" s="527">
        <f>IF(Gødning!F80="","",Gødning!F80)</f>
        <v>0</v>
      </c>
      <c r="G81" s="527">
        <f>IF(Gødning!G80="","",Gødning!G80)</f>
        <v>0</v>
      </c>
      <c r="H81" s="527">
        <f>IF(Gødning!H80="","",Gødning!H80)</f>
        <v>0</v>
      </c>
      <c r="I81" s="527">
        <f>IF(Gødning!I80="","",Gødning!I80)</f>
        <v>0</v>
      </c>
      <c r="J81" s="527">
        <f>IF(Gødning!J80="","",Gødning!J80)</f>
        <v>0</v>
      </c>
      <c r="K81" s="527">
        <f>IF(Gødning!K80="","",Gødning!K80)</f>
        <v>0</v>
      </c>
      <c r="L81" s="527">
        <f>IF(Gødning!L80="","",Gødning!L80)</f>
        <v>0</v>
      </c>
      <c r="M81" s="527">
        <f>IF(Gødning!M80="","",Gødning!M80)</f>
        <v>0</v>
      </c>
      <c r="N81" s="527">
        <f>IF(Gødning!N80="","",Gødning!N80)</f>
        <v>0</v>
      </c>
      <c r="O81" s="527">
        <f>IF(Gødning!O80="","",Gødning!O80)</f>
        <v>0</v>
      </c>
      <c r="P81" s="527">
        <f>IF(Gødning!P80="","",Gødning!P80)</f>
        <v>0</v>
      </c>
      <c r="Q81" s="527">
        <f>IF(Gødning!Q80="","",Gødning!Q80)</f>
        <v>0</v>
      </c>
      <c r="R81" s="527">
        <f>IF(Gødning!R80="","",Gødning!R80)</f>
        <v>0</v>
      </c>
      <c r="S81" s="527">
        <f>IF(Gødning!S80="","",Gødning!S80)</f>
        <v>0</v>
      </c>
      <c r="T81" s="527">
        <f>IF(Gødning!T80="","",Gødning!T80)</f>
        <v>0</v>
      </c>
      <c r="U81" s="527">
        <f>IF(Gødning!U80="","",Gødning!U80)</f>
        <v>0</v>
      </c>
      <c r="V81" s="398">
        <f>IF(Gødning!V80="","",Gødning!V80)</f>
      </c>
      <c r="W81" s="355">
        <f>IF(Gødning!W80="","",Gødning!W80)</f>
      </c>
    </row>
    <row r="82" spans="1:23" ht="40.5">
      <c r="A82" s="367" t="str">
        <f>IF(Gødning!A81="","",Gødning!A81)</f>
        <v>Handelsvare</v>
      </c>
      <c r="B82" s="354">
        <f>IF(Gødning!B81="","",Gødning!B81)</f>
      </c>
      <c r="C82" s="368">
        <f>IF(Gødning!C81="","",Gødning!C81)</f>
      </c>
      <c r="D82" s="522">
        <f>IF(Gødning!D81="","",Gødning!D81)</f>
      </c>
      <c r="E82" s="522">
        <f>IF(Gødning!E81="","",Gødning!E81)</f>
      </c>
      <c r="F82" s="522">
        <f>IF(Gødning!F81="","",Gødning!F81)</f>
      </c>
      <c r="G82" s="522">
        <f>IF(Gødning!G81="","",Gødning!G81)</f>
      </c>
      <c r="H82" s="522">
        <f>IF(Gødning!H81="","",Gødning!H81)</f>
      </c>
      <c r="I82" s="522">
        <f>IF(Gødning!I81="","",Gødning!I81)</f>
      </c>
      <c r="J82" s="522">
        <f>IF(Gødning!J81="","",Gødning!J81)</f>
      </c>
      <c r="K82" s="522">
        <f>IF(Gødning!K81="","",Gødning!K81)</f>
      </c>
      <c r="L82" s="522">
        <f>IF(Gødning!L81="","",Gødning!L81)</f>
      </c>
      <c r="M82" s="522">
        <f>IF(Gødning!M81="","",Gødning!M81)</f>
      </c>
      <c r="N82" s="522">
        <f>IF(Gødning!N81="","",Gødning!N81)</f>
      </c>
      <c r="O82" s="522">
        <f>IF(Gødning!O81="","",Gødning!O81)</f>
      </c>
      <c r="P82" s="522">
        <f>IF(Gødning!P81="","",Gødning!P81)</f>
      </c>
      <c r="Q82" s="522">
        <f>IF(Gødning!Q81="","",Gødning!Q81)</f>
      </c>
      <c r="R82" s="522">
        <f>IF(Gødning!R81="","",Gødning!R81)</f>
      </c>
      <c r="S82" s="522">
        <f>IF(Gødning!S81="","",Gødning!S81)</f>
      </c>
      <c r="T82" s="522">
        <f>IF(Gødning!T81="","",Gødning!T81)</f>
      </c>
      <c r="U82" s="522">
        <f>IF(Gødning!U81="","",Gødning!U81)</f>
      </c>
      <c r="V82" s="398">
        <f>IF(Gødning!V81="","",Gødning!V81)</f>
        <v>0</v>
      </c>
      <c r="W82" s="355" t="str">
        <f>IF(Gødning!W81="","",Gødning!W81)</f>
        <v> kg</v>
      </c>
    </row>
    <row r="83" spans="1:23" ht="40.5">
      <c r="A83" s="367">
        <f>IF(Gødning!A82="","",Gødning!A82)</f>
      </c>
      <c r="B83" s="354">
        <f>IF(Gødning!B82="","",Gødning!B82)</f>
      </c>
      <c r="C83" s="368">
        <f>IF(Gødning!C82="","",Gødning!C82)</f>
      </c>
      <c r="D83" s="397">
        <f>IF(Gødning!D82="","",Gødning!D82)</f>
      </c>
      <c r="E83" s="397">
        <f>IF(Gødning!E82="","",Gødning!E82)</f>
      </c>
      <c r="F83" s="397">
        <f>IF(Gødning!F82="","",Gødning!F82)</f>
      </c>
      <c r="G83" s="397">
        <f>IF(Gødning!G82="","",Gødning!G82)</f>
      </c>
      <c r="H83" s="397">
        <f>IF(Gødning!H82="","",Gødning!H82)</f>
      </c>
      <c r="I83" s="397">
        <f>IF(Gødning!I82="","",Gødning!I82)</f>
      </c>
      <c r="J83" s="397">
        <f>IF(Gødning!J82="","",Gødning!J82)</f>
      </c>
      <c r="K83" s="397">
        <f>IF(Gødning!K82="","",Gødning!K82)</f>
      </c>
      <c r="L83" s="397">
        <f>IF(Gødning!L82="","",Gødning!L82)</f>
      </c>
      <c r="M83" s="397">
        <f>IF(Gødning!M82="","",Gødning!M82)</f>
      </c>
      <c r="N83" s="397">
        <f>IF(Gødning!N82="","",Gødning!N82)</f>
      </c>
      <c r="O83" s="397">
        <f>IF(Gødning!O82="","",Gødning!O82)</f>
      </c>
      <c r="P83" s="397">
        <f>IF(Gødning!P82="","",Gødning!P82)</f>
      </c>
      <c r="Q83" s="397">
        <f>IF(Gødning!Q82="","",Gødning!Q82)</f>
      </c>
      <c r="R83" s="397">
        <f>IF(Gødning!R82="","",Gødning!R82)</f>
      </c>
      <c r="S83" s="397">
        <f>IF(Gødning!S82="","",Gødning!S82)</f>
      </c>
      <c r="T83" s="397">
        <f>IF(Gødning!T82="","",Gødning!T82)</f>
      </c>
      <c r="U83" s="397">
        <f>IF(Gødning!U82="","",Gødning!U82)</f>
      </c>
      <c r="V83" s="398">
        <f>IF(Gødning!V82="","",Gødning!V82)</f>
      </c>
      <c r="W83" s="355">
        <f>IF(Gødning!W82="","",Gødning!W82)</f>
      </c>
    </row>
    <row r="84" spans="1:23" ht="40.5">
      <c r="A84" s="367" t="str">
        <f>IF(Gødning!A83="","",Gødning!A83)</f>
        <v>Udførelse</v>
      </c>
      <c r="B84" s="354">
        <f>IF(Gødning!B83="","",Gødning!B83)</f>
      </c>
      <c r="C84" s="368">
        <f>IF(Gødning!C83="","",Gødning!C83)</f>
      </c>
      <c r="D84" s="397">
        <f>IF(Gødning!D83="","",Gødning!D83)</f>
      </c>
      <c r="E84" s="397">
        <f>IF(Gødning!E83="","",Gødning!E83)</f>
      </c>
      <c r="F84" s="397">
        <f>IF(Gødning!F83="","",Gødning!F83)</f>
      </c>
      <c r="G84" s="397">
        <f>IF(Gødning!G83="","",Gødning!G83)</f>
      </c>
      <c r="H84" s="397">
        <f>IF(Gødning!H83="","",Gødning!H83)</f>
      </c>
      <c r="I84" s="397">
        <f>IF(Gødning!I83="","",Gødning!I83)</f>
      </c>
      <c r="J84" s="397">
        <f>IF(Gødning!J83="","",Gødning!J83)</f>
      </c>
      <c r="K84" s="397">
        <f>IF(Gødning!K83="","",Gødning!K83)</f>
      </c>
      <c r="L84" s="397">
        <f>IF(Gødning!L83="","",Gødning!L83)</f>
      </c>
      <c r="M84" s="397">
        <f>IF(Gødning!M83="","",Gødning!M83)</f>
      </c>
      <c r="N84" s="397">
        <f>IF(Gødning!N83="","",Gødning!N83)</f>
      </c>
      <c r="O84" s="397">
        <f>IF(Gødning!O83="","",Gødning!O83)</f>
      </c>
      <c r="P84" s="397">
        <f>IF(Gødning!P83="","",Gødning!P83)</f>
      </c>
      <c r="Q84" s="397">
        <f>IF(Gødning!Q83="","",Gødning!Q83)</f>
      </c>
      <c r="R84" s="397">
        <f>IF(Gødning!R83="","",Gødning!R83)</f>
      </c>
      <c r="S84" s="397">
        <f>IF(Gødning!S83="","",Gødning!S83)</f>
      </c>
      <c r="T84" s="397">
        <f>IF(Gødning!T83="","",Gødning!T83)</f>
      </c>
      <c r="U84" s="397">
        <f>IF(Gødning!U83="","",Gødning!U83)</f>
      </c>
      <c r="V84" s="398">
        <f>IF(Gødning!V83="","",Gødning!V83)</f>
      </c>
      <c r="W84" s="355">
        <f>IF(Gødning!W83="","",Gødning!W83)</f>
      </c>
    </row>
    <row r="85" spans="1:23" ht="40.5">
      <c r="A85" s="367" t="str">
        <f>IF(Gødning!A84="","",Gødning!A84)</f>
        <v>Dato</v>
      </c>
      <c r="B85" s="354">
        <f>IF(Gødning!B84="","",Gødning!B84)</f>
      </c>
      <c r="C85" s="368">
        <f>IF(Gødning!C84="","",Gødning!C84)</f>
      </c>
      <c r="D85" s="528">
        <f>IF(Gødning!D84="","",Gødning!D84)</f>
      </c>
      <c r="E85" s="528">
        <f>IF(Gødning!E84="","",Gødning!E84)</f>
      </c>
      <c r="F85" s="528">
        <f>IF(Gødning!F84="","",Gødning!F84)</f>
      </c>
      <c r="G85" s="528">
        <f>IF(Gødning!G84="","",Gødning!G84)</f>
      </c>
      <c r="H85" s="528">
        <f>IF(Gødning!H84="","",Gødning!H84)</f>
      </c>
      <c r="I85" s="528">
        <f>IF(Gødning!I84="","",Gødning!I84)</f>
      </c>
      <c r="J85" s="528">
        <f>IF(Gødning!J84="","",Gødning!J84)</f>
      </c>
      <c r="K85" s="528">
        <f>IF(Gødning!K84="","",Gødning!K84)</f>
      </c>
      <c r="L85" s="528">
        <f>IF(Gødning!L84="","",Gødning!L84)</f>
      </c>
      <c r="M85" s="528">
        <f>IF(Gødning!M84="","",Gødning!M84)</f>
      </c>
      <c r="N85" s="528">
        <f>IF(Gødning!N84="","",Gødning!N84)</f>
      </c>
      <c r="O85" s="528">
        <f>IF(Gødning!O84="","",Gødning!O84)</f>
      </c>
      <c r="P85" s="528">
        <f>IF(Gødning!P84="","",Gødning!P84)</f>
      </c>
      <c r="Q85" s="528">
        <f>IF(Gødning!Q84="","",Gødning!Q84)</f>
      </c>
      <c r="R85" s="528">
        <f>IF(Gødning!R84="","",Gødning!R84)</f>
      </c>
      <c r="S85" s="528">
        <f>IF(Gødning!S84="","",Gødning!S84)</f>
      </c>
      <c r="T85" s="528">
        <f>IF(Gødning!T84="","",Gødning!T84)</f>
      </c>
      <c r="U85" s="528">
        <f>IF(Gødning!U84="","",Gødning!U84)</f>
      </c>
      <c r="V85" s="398">
        <f>IF(Gødning!V84="","",Gødning!V84)</f>
      </c>
      <c r="W85" s="355">
        <f>IF(Gødning!W84="","",Gødning!W84)</f>
      </c>
    </row>
    <row r="86" spans="1:23" ht="40.5">
      <c r="A86" s="367" t="str">
        <f>IF(Gødning!A85="","",Gødning!A85)</f>
        <v>Gødskning udført, navn</v>
      </c>
      <c r="B86" s="354">
        <f>IF(Gødning!B85="","",Gødning!B85)</f>
      </c>
      <c r="C86" s="368">
        <f>IF(Gødning!C85="","",Gødning!C85)</f>
      </c>
      <c r="D86" s="397">
        <f>IF(Gødning!D85="","",Gødning!D85)</f>
      </c>
      <c r="E86" s="397">
        <f>IF(Gødning!E85="","",Gødning!E85)</f>
      </c>
      <c r="F86" s="397">
        <f>IF(Gødning!F85="","",Gødning!F85)</f>
      </c>
      <c r="G86" s="397">
        <f>IF(Gødning!G85="","",Gødning!G85)</f>
      </c>
      <c r="H86" s="397">
        <f>IF(Gødning!H85="","",Gødning!H85)</f>
      </c>
      <c r="I86" s="397">
        <f>IF(Gødning!I85="","",Gødning!I85)</f>
      </c>
      <c r="J86" s="397">
        <f>IF(Gødning!J85="","",Gødning!J85)</f>
      </c>
      <c r="K86" s="397">
        <f>IF(Gødning!K85="","",Gødning!K85)</f>
      </c>
      <c r="L86" s="397">
        <f>IF(Gødning!L85="","",Gødning!L85)</f>
      </c>
      <c r="M86" s="397">
        <f>IF(Gødning!M85="","",Gødning!M85)</f>
      </c>
      <c r="N86" s="397">
        <f>IF(Gødning!N85="","",Gødning!N85)</f>
      </c>
      <c r="O86" s="397">
        <f>IF(Gødning!O85="","",Gødning!O85)</f>
      </c>
      <c r="P86" s="397">
        <f>IF(Gødning!P85="","",Gødning!P85)</f>
      </c>
      <c r="Q86" s="397">
        <f>IF(Gødning!Q85="","",Gødning!Q85)</f>
      </c>
      <c r="R86" s="397">
        <f>IF(Gødning!R85="","",Gødning!R85)</f>
      </c>
      <c r="S86" s="397">
        <f>IF(Gødning!S85="","",Gødning!S85)</f>
      </c>
      <c r="T86" s="397">
        <f>IF(Gødning!T85="","",Gødning!T85)</f>
      </c>
      <c r="U86" s="397">
        <f>IF(Gødning!U85="","",Gødning!U85)</f>
      </c>
      <c r="V86" s="398">
        <f>IF(Gødning!V85="","",Gødning!V85)</f>
      </c>
      <c r="W86" s="355">
        <f>IF(Gødning!W85="","",Gødning!W85)</f>
      </c>
    </row>
    <row r="87" spans="1:23" ht="40.5">
      <c r="A87" s="367" t="str">
        <f>IF(Gødning!A86="","",Gødning!A86)</f>
        <v>Vejr</v>
      </c>
      <c r="B87" s="354">
        <f>IF(Gødning!B86="","",Gødning!B86)</f>
      </c>
      <c r="C87" s="368">
        <f>IF(Gødning!C86="","",Gødning!C86)</f>
      </c>
      <c r="D87" s="397">
        <f>IF(Gødning!D86="","",Gødning!D86)</f>
      </c>
      <c r="E87" s="397">
        <f>IF(Gødning!E86="","",Gødning!E86)</f>
      </c>
      <c r="F87" s="397">
        <f>IF(Gødning!F86="","",Gødning!F86)</f>
      </c>
      <c r="G87" s="397">
        <f>IF(Gødning!G86="","",Gødning!G86)</f>
      </c>
      <c r="H87" s="397">
        <f>IF(Gødning!H86="","",Gødning!H86)</f>
      </c>
      <c r="I87" s="397">
        <f>IF(Gødning!I86="","",Gødning!I86)</f>
      </c>
      <c r="J87" s="397">
        <f>IF(Gødning!J86="","",Gødning!J86)</f>
      </c>
      <c r="K87" s="397">
        <f>IF(Gødning!K86="","",Gødning!K86)</f>
      </c>
      <c r="L87" s="397">
        <f>IF(Gødning!L86="","",Gødning!L86)</f>
      </c>
      <c r="M87" s="397">
        <f>IF(Gødning!M86="","",Gødning!M86)</f>
      </c>
      <c r="N87" s="397">
        <f>IF(Gødning!N86="","",Gødning!N86)</f>
      </c>
      <c r="O87" s="397">
        <f>IF(Gødning!O86="","",Gødning!O86)</f>
      </c>
      <c r="P87" s="397">
        <f>IF(Gødning!P86="","",Gødning!P86)</f>
      </c>
      <c r="Q87" s="397">
        <f>IF(Gødning!Q86="","",Gødning!Q86)</f>
      </c>
      <c r="R87" s="397">
        <f>IF(Gødning!R86="","",Gødning!R86)</f>
      </c>
      <c r="S87" s="397">
        <f>IF(Gødning!S86="","",Gødning!S86)</f>
      </c>
      <c r="T87" s="397">
        <f>IF(Gødning!T86="","",Gødning!T86)</f>
      </c>
      <c r="U87" s="397">
        <f>IF(Gødning!U86="","",Gødning!U86)</f>
      </c>
      <c r="V87" s="398">
        <f>IF(Gødning!V86="","",Gødning!V86)</f>
      </c>
      <c r="W87" s="355">
        <f>IF(Gødning!W86="","",Gødning!W86)</f>
      </c>
    </row>
    <row r="88" spans="1:23" ht="40.5">
      <c r="A88" s="367" t="str">
        <f>IF(Gødning!A87="","",Gødning!A87)</f>
        <v>Vind</v>
      </c>
      <c r="B88" s="354">
        <f>IF(Gødning!B87="","",Gødning!B87)</f>
      </c>
      <c r="C88" s="368">
        <f>IF(Gødning!C87="","",Gødning!C87)</f>
      </c>
      <c r="D88" s="397">
        <f>IF(Gødning!D87="","",Gødning!D87)</f>
      </c>
      <c r="E88" s="397">
        <f>IF(Gødning!E87="","",Gødning!E87)</f>
      </c>
      <c r="F88" s="397">
        <f>IF(Gødning!F87="","",Gødning!F87)</f>
      </c>
      <c r="G88" s="397">
        <f>IF(Gødning!G87="","",Gødning!G87)</f>
      </c>
      <c r="H88" s="397">
        <f>IF(Gødning!H87="","",Gødning!H87)</f>
      </c>
      <c r="I88" s="397">
        <f>IF(Gødning!I87="","",Gødning!I87)</f>
      </c>
      <c r="J88" s="397">
        <f>IF(Gødning!J87="","",Gødning!J87)</f>
      </c>
      <c r="K88" s="397">
        <f>IF(Gødning!K87="","",Gødning!K87)</f>
      </c>
      <c r="L88" s="397">
        <f>IF(Gødning!L87="","",Gødning!L87)</f>
      </c>
      <c r="M88" s="397">
        <f>IF(Gødning!M87="","",Gødning!M87)</f>
      </c>
      <c r="N88" s="397">
        <f>IF(Gødning!N87="","",Gødning!N87)</f>
      </c>
      <c r="O88" s="397">
        <f>IF(Gødning!O87="","",Gødning!O87)</f>
      </c>
      <c r="P88" s="397">
        <f>IF(Gødning!P87="","",Gødning!P87)</f>
      </c>
      <c r="Q88" s="397">
        <f>IF(Gødning!Q87="","",Gødning!Q87)</f>
      </c>
      <c r="R88" s="397">
        <f>IF(Gødning!R87="","",Gødning!R87)</f>
      </c>
      <c r="S88" s="397">
        <f>IF(Gødning!S87="","",Gødning!S87)</f>
      </c>
      <c r="T88" s="397">
        <f>IF(Gødning!T87="","",Gødning!T87)</f>
      </c>
      <c r="U88" s="397">
        <f>IF(Gødning!U87="","",Gødning!U87)</f>
      </c>
      <c r="V88" s="398">
        <f>IF(Gødning!V87="","",Gødning!V87)</f>
      </c>
      <c r="W88" s="355">
        <f>IF(Gødning!W87="","",Gødning!W87)</f>
      </c>
    </row>
    <row r="89" spans="1:23" ht="40.5">
      <c r="A89" s="367" t="str">
        <f>IF(Gødning!A88="","",Gødning!A88)</f>
        <v>Temperatur</v>
      </c>
      <c r="B89" s="354">
        <f>IF(Gødning!B88="","",Gødning!B88)</f>
      </c>
      <c r="C89" s="368">
        <f>IF(Gødning!C88="","",Gødning!C88)</f>
      </c>
      <c r="D89" s="397">
        <f>IF(Gødning!D88="","",Gødning!D88)</f>
      </c>
      <c r="E89" s="397">
        <f>IF(Gødning!E88="","",Gødning!E88)</f>
      </c>
      <c r="F89" s="397">
        <f>IF(Gødning!F88="","",Gødning!F88)</f>
      </c>
      <c r="G89" s="397">
        <f>IF(Gødning!G88="","",Gødning!G88)</f>
      </c>
      <c r="H89" s="397">
        <f>IF(Gødning!H88="","",Gødning!H88)</f>
      </c>
      <c r="I89" s="397">
        <f>IF(Gødning!I88="","",Gødning!I88)</f>
      </c>
      <c r="J89" s="397">
        <f>IF(Gødning!J88="","",Gødning!J88)</f>
      </c>
      <c r="K89" s="397">
        <f>IF(Gødning!K88="","",Gødning!K88)</f>
      </c>
      <c r="L89" s="397">
        <f>IF(Gødning!L88="","",Gødning!L88)</f>
      </c>
      <c r="M89" s="397">
        <f>IF(Gødning!M88="","",Gødning!M88)</f>
      </c>
      <c r="N89" s="397">
        <f>IF(Gødning!N88="","",Gødning!N88)</f>
      </c>
      <c r="O89" s="397">
        <f>IF(Gødning!O88="","",Gødning!O88)</f>
      </c>
      <c r="P89" s="397">
        <f>IF(Gødning!P88="","",Gødning!P88)</f>
      </c>
      <c r="Q89" s="397">
        <f>IF(Gødning!Q88="","",Gødning!Q88)</f>
      </c>
      <c r="R89" s="397">
        <f>IF(Gødning!R88="","",Gødning!R88)</f>
      </c>
      <c r="S89" s="397">
        <f>IF(Gødning!S88="","",Gødning!S88)</f>
      </c>
      <c r="T89" s="397">
        <f>IF(Gødning!T88="","",Gødning!T88)</f>
      </c>
      <c r="U89" s="397">
        <f>IF(Gødning!U88="","",Gødning!U88)</f>
      </c>
      <c r="V89" s="398">
        <f>IF(Gødning!V88="","",Gødning!V88)</f>
      </c>
      <c r="W89" s="355">
        <f>IF(Gødning!W88="","",Gødning!W88)</f>
      </c>
    </row>
    <row r="90" spans="1:23" ht="40.5">
      <c r="A90" s="367" t="str">
        <f>IF(Gødning!A89="","",Gødning!A89)</f>
        <v>Virkning</v>
      </c>
      <c r="B90" s="354">
        <f>IF(Gødning!B89="","",Gødning!B89)</f>
      </c>
      <c r="C90" s="368">
        <f>IF(Gødning!C89="","",Gødning!C89)</f>
      </c>
      <c r="D90" s="397">
        <f>IF(Gødning!D89="","",Gødning!D89)</f>
      </c>
      <c r="E90" s="397">
        <f>IF(Gødning!E89="","",Gødning!E89)</f>
      </c>
      <c r="F90" s="397">
        <f>IF(Gødning!F89="","",Gødning!F89)</f>
      </c>
      <c r="G90" s="397">
        <f>IF(Gødning!G89="","",Gødning!G89)</f>
      </c>
      <c r="H90" s="397">
        <f>IF(Gødning!H89="","",Gødning!H89)</f>
      </c>
      <c r="I90" s="397">
        <f>IF(Gødning!I89="","",Gødning!I89)</f>
      </c>
      <c r="J90" s="397">
        <f>IF(Gødning!J89="","",Gødning!J89)</f>
      </c>
      <c r="K90" s="397">
        <f>IF(Gødning!K89="","",Gødning!K89)</f>
      </c>
      <c r="L90" s="397">
        <f>IF(Gødning!L89="","",Gødning!L89)</f>
      </c>
      <c r="M90" s="397">
        <f>IF(Gødning!M89="","",Gødning!M89)</f>
      </c>
      <c r="N90" s="397">
        <f>IF(Gødning!N89="","",Gødning!N89)</f>
      </c>
      <c r="O90" s="397">
        <f>IF(Gødning!O89="","",Gødning!O89)</f>
      </c>
      <c r="P90" s="397">
        <f>IF(Gødning!P89="","",Gødning!P89)</f>
      </c>
      <c r="Q90" s="397">
        <f>IF(Gødning!Q89="","",Gødning!Q89)</f>
      </c>
      <c r="R90" s="397">
        <f>IF(Gødning!R89="","",Gødning!R89)</f>
      </c>
      <c r="S90" s="397">
        <f>IF(Gødning!S89="","",Gødning!S89)</f>
      </c>
      <c r="T90" s="397">
        <f>IF(Gødning!T89="","",Gødning!T89)</f>
      </c>
      <c r="U90" s="397">
        <f>IF(Gødning!U89="","",Gødning!U89)</f>
      </c>
      <c r="V90" s="398">
        <f>IF(Gødning!V89="","",Gødning!V89)</f>
      </c>
      <c r="W90" s="355">
        <f>IF(Gødning!W89="","",Gødning!W89)</f>
      </c>
    </row>
    <row r="91" spans="1:23" ht="40.5">
      <c r="A91" s="367" t="str">
        <f>IF(Gødning!A90="","",Gødning!A90)</f>
        <v>Bemærkning</v>
      </c>
      <c r="B91" s="354">
        <f>IF(Gødning!B90="","",Gødning!B90)</f>
      </c>
      <c r="C91" s="368">
        <f>IF(Gødning!C90="","",Gødning!C90)</f>
      </c>
      <c r="D91" s="397">
        <f>IF(Gødning!D90="","",Gødning!D90)</f>
      </c>
      <c r="E91" s="397">
        <f>IF(Gødning!E90="","",Gødning!E90)</f>
      </c>
      <c r="F91" s="397">
        <f>IF(Gødning!F90="","",Gødning!F90)</f>
      </c>
      <c r="G91" s="397">
        <f>IF(Gødning!G90="","",Gødning!G90)</f>
      </c>
      <c r="H91" s="397">
        <f>IF(Gødning!H90="","",Gødning!H90)</f>
      </c>
      <c r="I91" s="397">
        <f>IF(Gødning!I90="","",Gødning!I90)</f>
      </c>
      <c r="J91" s="397">
        <f>IF(Gødning!J90="","",Gødning!J90)</f>
      </c>
      <c r="K91" s="397">
        <f>IF(Gødning!K90="","",Gødning!K90)</f>
      </c>
      <c r="L91" s="397">
        <f>IF(Gødning!L90="","",Gødning!L90)</f>
      </c>
      <c r="M91" s="397">
        <f>IF(Gødning!M90="","",Gødning!M90)</f>
      </c>
      <c r="N91" s="397">
        <f>IF(Gødning!N90="","",Gødning!N90)</f>
      </c>
      <c r="O91" s="397">
        <f>IF(Gødning!O90="","",Gødning!O90)</f>
      </c>
      <c r="P91" s="397">
        <f>IF(Gødning!P90="","",Gødning!P90)</f>
      </c>
      <c r="Q91" s="397">
        <f>IF(Gødning!Q90="","",Gødning!Q90)</f>
      </c>
      <c r="R91" s="397">
        <f>IF(Gødning!R90="","",Gødning!R90)</f>
      </c>
      <c r="S91" s="397">
        <f>IF(Gødning!S90="","",Gødning!S90)</f>
      </c>
      <c r="T91" s="397">
        <f>IF(Gødning!T90="","",Gødning!T90)</f>
      </c>
      <c r="U91" s="397">
        <f>IF(Gødning!U90="","",Gødning!U90)</f>
      </c>
      <c r="V91" s="398">
        <f>IF(Gødning!V90="","",Gødning!V90)</f>
      </c>
      <c r="W91" s="355">
        <f>IF(Gødning!W90="","",Gødning!W90)</f>
      </c>
    </row>
    <row r="92" spans="1:23" ht="40.5">
      <c r="A92" s="367">
        <f>IF(Gødning!A91="","",Gødning!A91)</f>
      </c>
      <c r="B92" s="354">
        <f>IF(Gødning!B91="","",Gødning!B91)</f>
      </c>
      <c r="C92" s="368">
        <f>IF(Gødning!C91="","",Gødning!C91)</f>
      </c>
      <c r="D92" s="397">
        <f>IF(Gødning!D91="","",Gødning!D91)</f>
      </c>
      <c r="E92" s="397">
        <f>IF(Gødning!E91="","",Gødning!E91)</f>
      </c>
      <c r="F92" s="397">
        <f>IF(Gødning!F91="","",Gødning!F91)</f>
      </c>
      <c r="G92" s="397">
        <f>IF(Gødning!G91="","",Gødning!G91)</f>
      </c>
      <c r="H92" s="397">
        <f>IF(Gødning!H91="","",Gødning!H91)</f>
      </c>
      <c r="I92" s="397">
        <f>IF(Gødning!I91="","",Gødning!I91)</f>
      </c>
      <c r="J92" s="397">
        <f>IF(Gødning!J91="","",Gødning!J91)</f>
      </c>
      <c r="K92" s="397">
        <f>IF(Gødning!K91="","",Gødning!K91)</f>
      </c>
      <c r="L92" s="397">
        <f>IF(Gødning!L91="","",Gødning!L91)</f>
      </c>
      <c r="M92" s="397">
        <f>IF(Gødning!M91="","",Gødning!M91)</f>
      </c>
      <c r="N92" s="397">
        <f>IF(Gødning!N91="","",Gødning!N91)</f>
      </c>
      <c r="O92" s="397">
        <f>IF(Gødning!O91="","",Gødning!O91)</f>
      </c>
      <c r="P92" s="397">
        <f>IF(Gødning!P91="","",Gødning!P91)</f>
      </c>
      <c r="Q92" s="397">
        <f>IF(Gødning!Q91="","",Gødning!Q91)</f>
      </c>
      <c r="R92" s="397">
        <f>IF(Gødning!R91="","",Gødning!R91)</f>
      </c>
      <c r="S92" s="397">
        <f>IF(Gødning!S91="","",Gødning!S91)</f>
      </c>
      <c r="T92" s="397">
        <f>IF(Gødning!T91="","",Gødning!T91)</f>
      </c>
      <c r="U92" s="397">
        <f>IF(Gødning!U91="","",Gødning!U91)</f>
      </c>
      <c r="V92" s="398">
        <f>IF(Gødning!V91="","",Gødning!V91)</f>
      </c>
      <c r="W92" s="355">
        <f>IF(Gødning!W91="","",Gødning!W91)</f>
      </c>
    </row>
    <row r="93" spans="1:23" ht="40.5">
      <c r="A93" s="367" t="str">
        <f>IF(Gødning!A92="","",Gødning!A92)</f>
        <v>Medarbejdere, navne</v>
      </c>
      <c r="B93" s="354">
        <f>IF(Gødning!B92="","",Gødning!B92)</f>
      </c>
      <c r="C93" s="368">
        <f>IF(Gødning!C92="","",Gødning!C92)</f>
      </c>
      <c r="D93" s="667">
        <f>IF(Gødning!D92="","",Gødning!D92)</f>
      </c>
      <c r="E93" s="668"/>
      <c r="F93" s="668"/>
      <c r="G93" s="668"/>
      <c r="H93" s="668"/>
      <c r="I93" s="668"/>
      <c r="J93" s="668"/>
      <c r="K93" s="668"/>
      <c r="L93" s="668"/>
      <c r="M93" s="668"/>
      <c r="N93" s="668"/>
      <c r="O93" s="668"/>
      <c r="P93" s="668"/>
      <c r="Q93" s="668"/>
      <c r="R93" s="668"/>
      <c r="S93" s="668"/>
      <c r="T93" s="668"/>
      <c r="U93" s="669"/>
      <c r="V93" s="398">
        <f>IF(Gødning!V92="","",Gødning!V92)</f>
      </c>
      <c r="W93" s="355">
        <f>IF(Gødning!W92="","",Gødning!W92)</f>
      </c>
    </row>
    <row r="94" spans="1:23" ht="40.5">
      <c r="A94" s="367" t="str">
        <f>IF(Gødning!A93="","",Gødning!A93)</f>
        <v>Vejrforhold</v>
      </c>
      <c r="B94" s="354">
        <f>IF(Gødning!B93="","",Gødning!B93)</f>
      </c>
      <c r="C94" s="368">
        <f>IF(Gødning!C93="","",Gødning!C93)</f>
      </c>
      <c r="D94" s="667" t="str">
        <f>IF(Gødning!D93="","",Gødning!D93)</f>
        <v>Sol SO            Overskyet OV           Regn RE           Tåge TÅ            Vådt VÅ            Tørt TØ     </v>
      </c>
      <c r="E94" s="668"/>
      <c r="F94" s="668"/>
      <c r="G94" s="668"/>
      <c r="H94" s="668"/>
      <c r="I94" s="668"/>
      <c r="J94" s="668"/>
      <c r="K94" s="668"/>
      <c r="L94" s="668"/>
      <c r="M94" s="668"/>
      <c r="N94" s="668"/>
      <c r="O94" s="668"/>
      <c r="P94" s="668"/>
      <c r="Q94" s="668"/>
      <c r="R94" s="668"/>
      <c r="S94" s="668"/>
      <c r="T94" s="668"/>
      <c r="U94" s="669"/>
      <c r="V94" s="398">
        <f>IF(Gødning!V93="","",Gødning!V93)</f>
      </c>
      <c r="W94" s="355">
        <f>IF(Gødning!W93="","",Gødning!W93)</f>
      </c>
    </row>
    <row r="95" spans="1:23" ht="40.5">
      <c r="A95" s="367" t="str">
        <f>IF(Gødning!A94="","",Gødning!A94)</f>
        <v>Vind</v>
      </c>
      <c r="B95" s="354">
        <f>IF(Gødning!B94="","",Gødning!B94)</f>
      </c>
      <c r="C95" s="368">
        <f>IF(Gødning!C94="","",Gødning!C94)</f>
      </c>
      <c r="D95" s="667" t="str">
        <f>IF(Gødning!D94="","",Gødning!D94)</f>
        <v>Stille ST (røg lige op)    Næsten stille NST (vimpler og løv rører sig stille)     Svag vind SV (vimpler løftes, flag rør sig)     Let vind LV (vimpler strækkes, flag løftes)     Jævn vind JV     Frisk vind FV     Hård vind HV</v>
      </c>
      <c r="E95" s="668"/>
      <c r="F95" s="668"/>
      <c r="G95" s="668"/>
      <c r="H95" s="668"/>
      <c r="I95" s="668"/>
      <c r="J95" s="668"/>
      <c r="K95" s="668"/>
      <c r="L95" s="668"/>
      <c r="M95" s="668"/>
      <c r="N95" s="668"/>
      <c r="O95" s="668"/>
      <c r="P95" s="668"/>
      <c r="Q95" s="668"/>
      <c r="R95" s="668"/>
      <c r="S95" s="668"/>
      <c r="T95" s="668"/>
      <c r="U95" s="669"/>
      <c r="V95" s="398">
        <f>IF(Gødning!V94="","",Gødning!V94)</f>
      </c>
      <c r="W95" s="355">
        <f>IF(Gødning!W94="","",Gødning!W94)</f>
      </c>
    </row>
    <row r="96" spans="1:23" ht="40.5">
      <c r="A96" s="367" t="str">
        <f>IF(Gødning!A95="","",Gødning!A95)</f>
        <v>Virkning</v>
      </c>
      <c r="B96" s="354">
        <f>IF(Gødning!B95="","",Gødning!B95)</f>
      </c>
      <c r="C96" s="368">
        <f>IF(Gødning!C95="","",Gødning!C95)</f>
      </c>
      <c r="D96" s="667" t="str">
        <f>IF(Gødning!D95="","",Gødning!D95)</f>
        <v>Perfekt P        God G        Middel M         Ringe R       Skadet S</v>
      </c>
      <c r="E96" s="668"/>
      <c r="F96" s="668"/>
      <c r="G96" s="668"/>
      <c r="H96" s="668"/>
      <c r="I96" s="668"/>
      <c r="J96" s="668"/>
      <c r="K96" s="668"/>
      <c r="L96" s="668"/>
      <c r="M96" s="668"/>
      <c r="N96" s="668"/>
      <c r="O96" s="668"/>
      <c r="P96" s="668"/>
      <c r="Q96" s="668"/>
      <c r="R96" s="668"/>
      <c r="S96" s="668"/>
      <c r="T96" s="668"/>
      <c r="U96" s="669"/>
      <c r="V96" s="398">
        <f>IF(Gødning!V95="","",Gødning!V95)</f>
      </c>
      <c r="W96" s="355">
        <f>IF(Gødning!W95="","",Gødning!W95)</f>
      </c>
    </row>
    <row r="97" spans="1:23" ht="40.5">
      <c r="A97" s="367">
        <f>IF(Gødning!A96="","",Gødning!A96)</f>
      </c>
      <c r="B97" s="354">
        <f>IF(Gødning!B96="","",Gødning!B96)</f>
      </c>
      <c r="C97" s="368">
        <f>IF(Gødning!C96="","",Gødning!C96)</f>
      </c>
      <c r="D97" s="397">
        <f>IF(Gødning!D96="","",Gødning!D96)</f>
      </c>
      <c r="E97" s="397">
        <f>IF(Gødning!E96="","",Gødning!E96)</f>
      </c>
      <c r="F97" s="397">
        <f>IF(Gødning!F96="","",Gødning!F96)</f>
      </c>
      <c r="G97" s="397">
        <f>IF(Gødning!G96="","",Gødning!G96)</f>
      </c>
      <c r="H97" s="397">
        <f>IF(Gødning!H96="","",Gødning!H96)</f>
      </c>
      <c r="I97" s="397">
        <f>IF(Gødning!I96="","",Gødning!I96)</f>
      </c>
      <c r="J97" s="397">
        <f>IF(Gødning!J96="","",Gødning!J96)</f>
      </c>
      <c r="K97" s="397">
        <f>IF(Gødning!K96="","",Gødning!K96)</f>
      </c>
      <c r="L97" s="397">
        <f>IF(Gødning!L96="","",Gødning!L96)</f>
      </c>
      <c r="M97" s="397">
        <f>IF(Gødning!M96="","",Gødning!M96)</f>
      </c>
      <c r="N97" s="397">
        <f>IF(Gødning!N96="","",Gødning!N96)</f>
      </c>
      <c r="O97" s="397">
        <f>IF(Gødning!O96="","",Gødning!O96)</f>
      </c>
      <c r="P97" s="397">
        <f>IF(Gødning!P96="","",Gødning!P96)</f>
      </c>
      <c r="Q97" s="397">
        <f>IF(Gødning!Q96="","",Gødning!Q96)</f>
      </c>
      <c r="R97" s="397">
        <f>IF(Gødning!R96="","",Gødning!R96)</f>
      </c>
      <c r="S97" s="397">
        <f>IF(Gødning!S96="","",Gødning!S96)</f>
      </c>
      <c r="T97" s="397">
        <f>IF(Gødning!T96="","",Gødning!T96)</f>
      </c>
      <c r="U97" s="397">
        <f>IF(Gødning!U96="","",Gødning!U96)</f>
      </c>
      <c r="V97" s="398">
        <f>IF(Gødning!V96="","",Gødning!V96)</f>
      </c>
      <c r="W97" s="355">
        <f>IF(Gødning!W96="","",Gødning!W96)</f>
      </c>
    </row>
    <row r="98" spans="1:23" ht="40.5">
      <c r="A98" s="367" t="str">
        <f>IF(Gødning!A97="","",Gødning!A97)</f>
        <v>3. Bemærkninger</v>
      </c>
      <c r="B98" s="354">
        <f>IF(Gødning!B97="","",Gødning!B97)</f>
      </c>
      <c r="C98" s="368">
        <f>IF(Gødning!C97="","",Gødning!C97)</f>
      </c>
      <c r="D98" s="397">
        <f>IF(Gødning!D97="","",Gødning!D97)</f>
      </c>
      <c r="E98" s="397">
        <f>IF(Gødning!E97="","",Gødning!E97)</f>
      </c>
      <c r="F98" s="397">
        <f>IF(Gødning!F97="","",Gødning!F97)</f>
      </c>
      <c r="G98" s="397">
        <f>IF(Gødning!G97="","",Gødning!G97)</f>
      </c>
      <c r="H98" s="397">
        <f>IF(Gødning!H97="","",Gødning!H97)</f>
      </c>
      <c r="I98" s="397">
        <f>IF(Gødning!I97="","",Gødning!I97)</f>
      </c>
      <c r="J98" s="397">
        <f>IF(Gødning!J97="","",Gødning!J97)</f>
      </c>
      <c r="K98" s="397">
        <f>IF(Gødning!K97="","",Gødning!K97)</f>
      </c>
      <c r="L98" s="397">
        <f>IF(Gødning!L97="","",Gødning!L97)</f>
      </c>
      <c r="M98" s="397">
        <f>IF(Gødning!M97="","",Gødning!M97)</f>
      </c>
      <c r="N98" s="397">
        <f>IF(Gødning!N97="","",Gødning!N97)</f>
      </c>
      <c r="O98" s="397">
        <f>IF(Gødning!O97="","",Gødning!O97)</f>
      </c>
      <c r="P98" s="397">
        <f>IF(Gødning!P97="","",Gødning!P97)</f>
      </c>
      <c r="Q98" s="397">
        <f>IF(Gødning!Q97="","",Gødning!Q97)</f>
      </c>
      <c r="R98" s="397">
        <f>IF(Gødning!R97="","",Gødning!R97)</f>
      </c>
      <c r="S98" s="397">
        <f>IF(Gødning!S97="","",Gødning!S97)</f>
      </c>
      <c r="T98" s="397">
        <f>IF(Gødning!T97="","",Gødning!T97)</f>
      </c>
      <c r="U98" s="397">
        <f>IF(Gødning!U97="","",Gødning!U97)</f>
      </c>
      <c r="V98" s="398">
        <f>IF(Gødning!V97="","",Gødning!V97)</f>
      </c>
      <c r="W98" s="355">
        <f>IF(Gødning!W97="","",Gødning!W97)</f>
      </c>
    </row>
    <row r="99" spans="1:23" ht="40.5">
      <c r="A99" s="367">
        <f>IF(Gødning!A98="","",Gødning!A98)</f>
      </c>
      <c r="B99" s="354">
        <f>IF(Gødning!B98="","",Gødning!B98)</f>
      </c>
      <c r="C99" s="368">
        <f>IF(Gødning!C98="","",Gødning!C98)</f>
      </c>
      <c r="D99" s="397">
        <f>IF(Gødning!D98="","",Gødning!D98)</f>
      </c>
      <c r="E99" s="397">
        <f>IF(Gødning!E98="","",Gødning!E98)</f>
      </c>
      <c r="F99" s="397">
        <f>IF(Gødning!F98="","",Gødning!F98)</f>
      </c>
      <c r="G99" s="397">
        <f>IF(Gødning!G98="","",Gødning!G98)</f>
      </c>
      <c r="H99" s="397">
        <f>IF(Gødning!H98="","",Gødning!H98)</f>
      </c>
      <c r="I99" s="397">
        <f>IF(Gødning!I98="","",Gødning!I98)</f>
      </c>
      <c r="J99" s="397">
        <f>IF(Gødning!J98="","",Gødning!J98)</f>
      </c>
      <c r="K99" s="397">
        <f>IF(Gødning!K98="","",Gødning!K98)</f>
      </c>
      <c r="L99" s="397">
        <f>IF(Gødning!L98="","",Gødning!L98)</f>
      </c>
      <c r="M99" s="397">
        <f>IF(Gødning!M98="","",Gødning!M98)</f>
      </c>
      <c r="N99" s="397">
        <f>IF(Gødning!N98="","",Gødning!N98)</f>
      </c>
      <c r="O99" s="397">
        <f>IF(Gødning!O98="","",Gødning!O98)</f>
      </c>
      <c r="P99" s="397">
        <f>IF(Gødning!P98="","",Gødning!P98)</f>
      </c>
      <c r="Q99" s="397">
        <f>IF(Gødning!Q98="","",Gødning!Q98)</f>
      </c>
      <c r="R99" s="397">
        <f>IF(Gødning!R98="","",Gødning!R98)</f>
      </c>
      <c r="S99" s="397">
        <f>IF(Gødning!S98="","",Gødning!S98)</f>
      </c>
      <c r="T99" s="397">
        <f>IF(Gødning!T98="","",Gødning!T98)</f>
      </c>
      <c r="U99" s="397">
        <f>IF(Gødning!U98="","",Gødning!U98)</f>
      </c>
      <c r="V99" s="398">
        <f>IF(Gødning!V98="","",Gødning!V98)</f>
      </c>
      <c r="W99" s="355">
        <f>IF(Gødning!W98="","",Gødning!W98)</f>
      </c>
    </row>
    <row r="100" spans="1:23" ht="40.5">
      <c r="A100" s="367">
        <f>IF(Gødning!A99="","",Gødning!A99)</f>
      </c>
      <c r="B100" s="354">
        <f>IF(Gødning!B99="","",Gødning!B99)</f>
      </c>
      <c r="C100" s="368">
        <f>IF(Gødning!C99="","",Gødning!C99)</f>
        <v>1</v>
      </c>
      <c r="D100" s="667">
        <f>IF(Gødning!D99="","",Gødning!D99)</f>
      </c>
      <c r="E100" s="668"/>
      <c r="F100" s="668"/>
      <c r="G100" s="668"/>
      <c r="H100" s="668"/>
      <c r="I100" s="668"/>
      <c r="J100" s="668"/>
      <c r="K100" s="668"/>
      <c r="L100" s="668"/>
      <c r="M100" s="668"/>
      <c r="N100" s="668"/>
      <c r="O100" s="668"/>
      <c r="P100" s="668"/>
      <c r="Q100" s="668"/>
      <c r="R100" s="668"/>
      <c r="S100" s="668"/>
      <c r="T100" s="668"/>
      <c r="U100" s="669"/>
      <c r="V100" s="398">
        <f>IF(Gødning!V99="","",Gødning!V99)</f>
      </c>
      <c r="W100" s="355">
        <f>IF(Gødning!W99="","",Gødning!W99)</f>
      </c>
    </row>
    <row r="101" spans="1:23" ht="40.5">
      <c r="A101" s="367">
        <f>IF(Gødning!A100="","",Gødning!A100)</f>
      </c>
      <c r="B101" s="354">
        <f>IF(Gødning!B100="","",Gødning!B100)</f>
      </c>
      <c r="C101" s="368">
        <f>IF(Gødning!C100="","",Gødning!C100)</f>
        <v>2</v>
      </c>
      <c r="D101" s="667">
        <f>IF(Gødning!D100="","",Gødning!D100)</f>
      </c>
      <c r="E101" s="668"/>
      <c r="F101" s="668"/>
      <c r="G101" s="668"/>
      <c r="H101" s="668"/>
      <c r="I101" s="668"/>
      <c r="J101" s="668"/>
      <c r="K101" s="668"/>
      <c r="L101" s="668"/>
      <c r="M101" s="668"/>
      <c r="N101" s="668"/>
      <c r="O101" s="668"/>
      <c r="P101" s="668"/>
      <c r="Q101" s="668"/>
      <c r="R101" s="668"/>
      <c r="S101" s="668"/>
      <c r="T101" s="668"/>
      <c r="U101" s="669"/>
      <c r="V101" s="398">
        <f>IF(Gødning!V100="","",Gødning!V100)</f>
      </c>
      <c r="W101" s="355">
        <f>IF(Gødning!W100="","",Gødning!W100)</f>
      </c>
    </row>
    <row r="102" spans="1:23" ht="40.5">
      <c r="A102" s="367">
        <f>IF(Gødning!A101="","",Gødning!A101)</f>
      </c>
      <c r="B102" s="354">
        <f>IF(Gødning!B101="","",Gødning!B101)</f>
      </c>
      <c r="C102" s="368">
        <f>IF(Gødning!C101="","",Gødning!C101)</f>
        <v>3</v>
      </c>
      <c r="D102" s="667">
        <f>IF(Gødning!D101="","",Gødning!D101)</f>
      </c>
      <c r="E102" s="668"/>
      <c r="F102" s="668"/>
      <c r="G102" s="668"/>
      <c r="H102" s="668"/>
      <c r="I102" s="668"/>
      <c r="J102" s="668"/>
      <c r="K102" s="668"/>
      <c r="L102" s="668"/>
      <c r="M102" s="668"/>
      <c r="N102" s="668"/>
      <c r="O102" s="668"/>
      <c r="P102" s="668"/>
      <c r="Q102" s="668"/>
      <c r="R102" s="668"/>
      <c r="S102" s="668"/>
      <c r="T102" s="668"/>
      <c r="U102" s="669"/>
      <c r="V102" s="398">
        <f>IF(Gødning!V101="","",Gødning!V101)</f>
      </c>
      <c r="W102" s="355">
        <f>IF(Gødning!W101="","",Gødning!W101)</f>
      </c>
    </row>
    <row r="103" spans="1:23" ht="40.5">
      <c r="A103" s="367">
        <f>IF(Gødning!A102="","",Gødning!A102)</f>
      </c>
      <c r="B103" s="354">
        <f>IF(Gødning!B102="","",Gødning!B102)</f>
      </c>
      <c r="C103" s="368">
        <f>IF(Gødning!C102="","",Gødning!C102)</f>
        <v>4</v>
      </c>
      <c r="D103" s="667">
        <f>IF(Gødning!D102="","",Gødning!D102)</f>
      </c>
      <c r="E103" s="668"/>
      <c r="F103" s="668"/>
      <c r="G103" s="668"/>
      <c r="H103" s="668"/>
      <c r="I103" s="668"/>
      <c r="J103" s="668"/>
      <c r="K103" s="668"/>
      <c r="L103" s="668"/>
      <c r="M103" s="668"/>
      <c r="N103" s="668"/>
      <c r="O103" s="668"/>
      <c r="P103" s="668"/>
      <c r="Q103" s="668"/>
      <c r="R103" s="668"/>
      <c r="S103" s="668"/>
      <c r="T103" s="668"/>
      <c r="U103" s="669"/>
      <c r="V103" s="398">
        <f>IF(Gødning!V102="","",Gødning!V102)</f>
      </c>
      <c r="W103" s="355">
        <f>IF(Gødning!W102="","",Gødning!W102)</f>
      </c>
    </row>
    <row r="104" spans="1:23" ht="40.5">
      <c r="A104" s="367">
        <f>IF(Gødning!A103="","",Gødning!A103)</f>
      </c>
      <c r="B104" s="354">
        <f>IF(Gødning!B103="","",Gødning!B103)</f>
      </c>
      <c r="C104" s="368">
        <f>IF(Gødning!C103="","",Gødning!C103)</f>
        <v>5</v>
      </c>
      <c r="D104" s="667">
        <f>IF(Gødning!D103="","",Gødning!D103)</f>
      </c>
      <c r="E104" s="668"/>
      <c r="F104" s="668"/>
      <c r="G104" s="668"/>
      <c r="H104" s="668"/>
      <c r="I104" s="668"/>
      <c r="J104" s="668"/>
      <c r="K104" s="668"/>
      <c r="L104" s="668"/>
      <c r="M104" s="668"/>
      <c r="N104" s="668"/>
      <c r="O104" s="668"/>
      <c r="P104" s="668"/>
      <c r="Q104" s="668"/>
      <c r="R104" s="668"/>
      <c r="S104" s="668"/>
      <c r="T104" s="668"/>
      <c r="U104" s="669"/>
      <c r="V104" s="398">
        <f>IF(Gødning!V103="","",Gødning!V103)</f>
      </c>
      <c r="W104" s="355">
        <f>IF(Gødning!W103="","",Gødning!W103)</f>
      </c>
    </row>
    <row r="105" spans="1:23" ht="40.5">
      <c r="A105" s="367">
        <f>IF(Gødning!A104="","",Gødning!A104)</f>
      </c>
      <c r="B105" s="354">
        <f>IF(Gødning!B104="","",Gødning!B104)</f>
      </c>
      <c r="C105" s="368">
        <f>IF(Gødning!C104="","",Gødning!C104)</f>
        <v>6</v>
      </c>
      <c r="D105" s="667">
        <f>IF(Gødning!D104="","",Gødning!D104)</f>
      </c>
      <c r="E105" s="668"/>
      <c r="F105" s="668"/>
      <c r="G105" s="668"/>
      <c r="H105" s="668"/>
      <c r="I105" s="668"/>
      <c r="J105" s="668"/>
      <c r="K105" s="668"/>
      <c r="L105" s="668"/>
      <c r="M105" s="668"/>
      <c r="N105" s="668"/>
      <c r="O105" s="668"/>
      <c r="P105" s="668"/>
      <c r="Q105" s="668"/>
      <c r="R105" s="668"/>
      <c r="S105" s="668"/>
      <c r="T105" s="668"/>
      <c r="U105" s="669"/>
      <c r="V105" s="398">
        <f>IF(Gødning!V104="","",Gødning!V104)</f>
      </c>
      <c r="W105" s="355">
        <f>IF(Gødning!W104="","",Gødning!W104)</f>
      </c>
    </row>
    <row r="106" spans="1:23" ht="40.5">
      <c r="A106" s="367">
        <f>IF(Gødning!A105="","",Gødning!A105)</f>
      </c>
      <c r="B106" s="354">
        <f>IF(Gødning!B105="","",Gødning!B105)</f>
      </c>
      <c r="C106" s="368">
        <f>IF(Gødning!C105="","",Gødning!C105)</f>
        <v>7</v>
      </c>
      <c r="D106" s="667">
        <f>IF(Gødning!D105="","",Gødning!D105)</f>
      </c>
      <c r="E106" s="668"/>
      <c r="F106" s="668"/>
      <c r="G106" s="668"/>
      <c r="H106" s="668"/>
      <c r="I106" s="668"/>
      <c r="J106" s="668"/>
      <c r="K106" s="668"/>
      <c r="L106" s="668"/>
      <c r="M106" s="668"/>
      <c r="N106" s="668"/>
      <c r="O106" s="668"/>
      <c r="P106" s="668"/>
      <c r="Q106" s="668"/>
      <c r="R106" s="668"/>
      <c r="S106" s="668"/>
      <c r="T106" s="668"/>
      <c r="U106" s="669"/>
      <c r="V106" s="398">
        <f>IF(Gødning!V105="","",Gødning!V105)</f>
      </c>
      <c r="W106" s="355">
        <f>IF(Gødning!W105="","",Gødning!W105)</f>
      </c>
    </row>
    <row r="107" spans="1:23" ht="40.5">
      <c r="A107" s="367">
        <f>IF(Gødning!A106="","",Gødning!A106)</f>
      </c>
      <c r="B107" s="354">
        <f>IF(Gødning!B106="","",Gødning!B106)</f>
      </c>
      <c r="C107" s="368">
        <f>IF(Gødning!C106="","",Gødning!C106)</f>
        <v>8</v>
      </c>
      <c r="D107" s="667">
        <f>IF(Gødning!D106="","",Gødning!D106)</f>
      </c>
      <c r="E107" s="668"/>
      <c r="F107" s="668"/>
      <c r="G107" s="668"/>
      <c r="H107" s="668"/>
      <c r="I107" s="668"/>
      <c r="J107" s="668"/>
      <c r="K107" s="668"/>
      <c r="L107" s="668"/>
      <c r="M107" s="668"/>
      <c r="N107" s="668"/>
      <c r="O107" s="668"/>
      <c r="P107" s="668"/>
      <c r="Q107" s="668"/>
      <c r="R107" s="668"/>
      <c r="S107" s="668"/>
      <c r="T107" s="668"/>
      <c r="U107" s="669"/>
      <c r="V107" s="398">
        <f>IF(Gødning!V106="","",Gødning!V106)</f>
      </c>
      <c r="W107" s="355">
        <f>IF(Gødning!W106="","",Gødning!W106)</f>
      </c>
    </row>
    <row r="108" spans="1:23" ht="40.5">
      <c r="A108" s="367">
        <f>IF(Gødning!A107="","",Gødning!A107)</f>
      </c>
      <c r="B108" s="354">
        <f>IF(Gødning!B107="","",Gødning!B107)</f>
      </c>
      <c r="C108" s="368">
        <f>IF(Gødning!C107="","",Gødning!C107)</f>
        <v>9</v>
      </c>
      <c r="D108" s="667">
        <f>IF(Gødning!D107="","",Gødning!D107)</f>
      </c>
      <c r="E108" s="668"/>
      <c r="F108" s="668"/>
      <c r="G108" s="668"/>
      <c r="H108" s="668"/>
      <c r="I108" s="668"/>
      <c r="J108" s="668"/>
      <c r="K108" s="668"/>
      <c r="L108" s="668"/>
      <c r="M108" s="668"/>
      <c r="N108" s="668"/>
      <c r="O108" s="668"/>
      <c r="P108" s="668"/>
      <c r="Q108" s="668"/>
      <c r="R108" s="668"/>
      <c r="S108" s="668"/>
      <c r="T108" s="668"/>
      <c r="U108" s="669"/>
      <c r="V108" s="398">
        <f>IF(Gødning!V107="","",Gødning!V107)</f>
      </c>
      <c r="W108" s="355">
        <f>IF(Gødning!W107="","",Gødning!W107)</f>
      </c>
    </row>
    <row r="109" spans="1:23" ht="40.5">
      <c r="A109" s="367">
        <f>IF(Gødning!A108="","",Gødning!A108)</f>
      </c>
      <c r="B109" s="354">
        <f>IF(Gødning!B108="","",Gødning!B108)</f>
      </c>
      <c r="C109" s="368">
        <f>IF(Gødning!C108="","",Gødning!C108)</f>
        <v>10</v>
      </c>
      <c r="D109" s="667">
        <f>IF(Gødning!D108="","",Gødning!D108)</f>
      </c>
      <c r="E109" s="668"/>
      <c r="F109" s="668"/>
      <c r="G109" s="668"/>
      <c r="H109" s="668"/>
      <c r="I109" s="668"/>
      <c r="J109" s="668"/>
      <c r="K109" s="668"/>
      <c r="L109" s="668"/>
      <c r="M109" s="668"/>
      <c r="N109" s="668"/>
      <c r="O109" s="668"/>
      <c r="P109" s="668"/>
      <c r="Q109" s="668"/>
      <c r="R109" s="668"/>
      <c r="S109" s="668"/>
      <c r="T109" s="668"/>
      <c r="U109" s="669"/>
      <c r="V109" s="398">
        <f>IF(Gødning!V108="","",Gødning!V108)</f>
      </c>
      <c r="W109" s="355">
        <f>IF(Gødning!W108="","",Gødning!W108)</f>
      </c>
    </row>
    <row r="110" spans="1:23" ht="40.5">
      <c r="A110" s="367">
        <f>IF(Gødning!A109="","",Gødning!A109)</f>
      </c>
      <c r="B110" s="354">
        <f>IF(Gødning!B109="","",Gødning!B109)</f>
      </c>
      <c r="C110" s="368">
        <f>IF(Gødning!C109="","",Gødning!C109)</f>
        <v>11</v>
      </c>
      <c r="D110" s="667">
        <f>IF(Gødning!D109="","",Gødning!D109)</f>
      </c>
      <c r="E110" s="668"/>
      <c r="F110" s="668"/>
      <c r="G110" s="668"/>
      <c r="H110" s="668"/>
      <c r="I110" s="668"/>
      <c r="J110" s="668"/>
      <c r="K110" s="668"/>
      <c r="L110" s="668"/>
      <c r="M110" s="668"/>
      <c r="N110" s="668"/>
      <c r="O110" s="668"/>
      <c r="P110" s="668"/>
      <c r="Q110" s="668"/>
      <c r="R110" s="668"/>
      <c r="S110" s="668"/>
      <c r="T110" s="668"/>
      <c r="U110" s="669"/>
      <c r="V110" s="398">
        <f>IF(Gødning!V109="","",Gødning!V109)</f>
      </c>
      <c r="W110" s="355">
        <f>IF(Gødning!W109="","",Gødning!W109)</f>
      </c>
    </row>
    <row r="111" spans="1:23" ht="40.5">
      <c r="A111" s="367">
        <f>IF(Gødning!A110="","",Gødning!A110)</f>
      </c>
      <c r="B111" s="354">
        <f>IF(Gødning!B110="","",Gødning!B110)</f>
      </c>
      <c r="C111" s="368">
        <f>IF(Gødning!C110="","",Gødning!C110)</f>
        <v>12</v>
      </c>
      <c r="D111" s="667">
        <f>IF(Gødning!D110="","",Gødning!D110)</f>
      </c>
      <c r="E111" s="668"/>
      <c r="F111" s="668"/>
      <c r="G111" s="668"/>
      <c r="H111" s="668"/>
      <c r="I111" s="668"/>
      <c r="J111" s="668"/>
      <c r="K111" s="668"/>
      <c r="L111" s="668"/>
      <c r="M111" s="668"/>
      <c r="N111" s="668"/>
      <c r="O111" s="668"/>
      <c r="P111" s="668"/>
      <c r="Q111" s="668"/>
      <c r="R111" s="668"/>
      <c r="S111" s="668"/>
      <c r="T111" s="668"/>
      <c r="U111" s="669"/>
      <c r="V111" s="398">
        <f>IF(Gødning!V110="","",Gødning!V110)</f>
      </c>
      <c r="W111" s="355">
        <f>IF(Gødning!W110="","",Gødning!W110)</f>
      </c>
    </row>
    <row r="112" spans="1:23" ht="40.5">
      <c r="A112" s="367">
        <f>IF(Gødning!A111="","",Gødning!A111)</f>
      </c>
      <c r="B112" s="354">
        <f>IF(Gødning!B111="","",Gødning!B111)</f>
      </c>
      <c r="C112" s="368">
        <f>IF(Gødning!C111="","",Gødning!C111)</f>
        <v>13</v>
      </c>
      <c r="D112" s="667">
        <f>IF(Gødning!D111="","",Gødning!D111)</f>
      </c>
      <c r="E112" s="668"/>
      <c r="F112" s="668"/>
      <c r="G112" s="668"/>
      <c r="H112" s="668"/>
      <c r="I112" s="668"/>
      <c r="J112" s="668"/>
      <c r="K112" s="668"/>
      <c r="L112" s="668"/>
      <c r="M112" s="668"/>
      <c r="N112" s="668"/>
      <c r="O112" s="668"/>
      <c r="P112" s="668"/>
      <c r="Q112" s="668"/>
      <c r="R112" s="668"/>
      <c r="S112" s="668"/>
      <c r="T112" s="668"/>
      <c r="U112" s="669"/>
      <c r="V112" s="398">
        <f>IF(Gødning!V111="","",Gødning!V111)</f>
      </c>
      <c r="W112" s="355">
        <f>IF(Gødning!W111="","",Gødning!W111)</f>
      </c>
    </row>
    <row r="113" spans="1:23" ht="40.5">
      <c r="A113" s="367">
        <f>IF(Gødning!A112="","",Gødning!A112)</f>
      </c>
      <c r="B113" s="354">
        <f>IF(Gødning!B112="","",Gødning!B112)</f>
      </c>
      <c r="C113" s="368">
        <f>IF(Gødning!C112="","",Gødning!C112)</f>
        <v>14</v>
      </c>
      <c r="D113" s="667">
        <f>IF(Gødning!D112="","",Gødning!D112)</f>
      </c>
      <c r="E113" s="668"/>
      <c r="F113" s="668"/>
      <c r="G113" s="668"/>
      <c r="H113" s="668"/>
      <c r="I113" s="668"/>
      <c r="J113" s="668"/>
      <c r="K113" s="668"/>
      <c r="L113" s="668"/>
      <c r="M113" s="668"/>
      <c r="N113" s="668"/>
      <c r="O113" s="668"/>
      <c r="P113" s="668"/>
      <c r="Q113" s="668"/>
      <c r="R113" s="668"/>
      <c r="S113" s="668"/>
      <c r="T113" s="668"/>
      <c r="U113" s="669"/>
      <c r="V113" s="398">
        <f>IF(Gødning!V112="","",Gødning!V112)</f>
      </c>
      <c r="W113" s="355">
        <f>IF(Gødning!W112="","",Gødning!W112)</f>
      </c>
    </row>
    <row r="114" spans="1:23" ht="40.5">
      <c r="A114" s="367">
        <f>IF(Gødning!A113="","",Gødning!A113)</f>
      </c>
      <c r="B114" s="354">
        <f>IF(Gødning!B113="","",Gødning!B113)</f>
      </c>
      <c r="C114" s="368">
        <f>IF(Gødning!C113="","",Gødning!C113)</f>
        <v>15</v>
      </c>
      <c r="D114" s="667">
        <f>IF(Gødning!D113="","",Gødning!D113)</f>
      </c>
      <c r="E114" s="668"/>
      <c r="F114" s="668"/>
      <c r="G114" s="668"/>
      <c r="H114" s="668"/>
      <c r="I114" s="668"/>
      <c r="J114" s="668"/>
      <c r="K114" s="668"/>
      <c r="L114" s="668"/>
      <c r="M114" s="668"/>
      <c r="N114" s="668"/>
      <c r="O114" s="668"/>
      <c r="P114" s="668"/>
      <c r="Q114" s="668"/>
      <c r="R114" s="668"/>
      <c r="S114" s="668"/>
      <c r="T114" s="668"/>
      <c r="U114" s="669"/>
      <c r="V114" s="398">
        <f>IF(Gødning!V113="","",Gødning!V113)</f>
      </c>
      <c r="W114" s="355">
        <f>IF(Gødning!W113="","",Gødning!W113)</f>
      </c>
    </row>
    <row r="115" spans="1:23" ht="40.5">
      <c r="A115" s="367">
        <f>IF(Gødning!A114="","",Gødning!A114)</f>
      </c>
      <c r="B115" s="354">
        <f>IF(Gødning!B114="","",Gødning!B114)</f>
      </c>
      <c r="C115" s="368">
        <f>IF(Gødning!C114="","",Gødning!C114)</f>
        <v>16</v>
      </c>
      <c r="D115" s="667">
        <f>IF(Gødning!D114="","",Gødning!D114)</f>
      </c>
      <c r="E115" s="668"/>
      <c r="F115" s="668"/>
      <c r="G115" s="668"/>
      <c r="H115" s="668"/>
      <c r="I115" s="668"/>
      <c r="J115" s="668"/>
      <c r="K115" s="668"/>
      <c r="L115" s="668"/>
      <c r="M115" s="668"/>
      <c r="N115" s="668"/>
      <c r="O115" s="668"/>
      <c r="P115" s="668"/>
      <c r="Q115" s="668"/>
      <c r="R115" s="668"/>
      <c r="S115" s="668"/>
      <c r="T115" s="668"/>
      <c r="U115" s="669"/>
      <c r="V115" s="398">
        <f>IF(Gødning!V114="","",Gødning!V114)</f>
      </c>
      <c r="W115" s="355">
        <f>IF(Gødning!W114="","",Gødning!W114)</f>
      </c>
    </row>
    <row r="116" spans="1:23" ht="40.5">
      <c r="A116" s="367">
        <f>IF(Gødning!A115="","",Gødning!A115)</f>
      </c>
      <c r="B116" s="354">
        <f>IF(Gødning!B115="","",Gødning!B115)</f>
      </c>
      <c r="C116" s="368">
        <f>IF(Gødning!C115="","",Gødning!C115)</f>
        <v>17</v>
      </c>
      <c r="D116" s="667">
        <f>IF(Gødning!D115="","",Gødning!D115)</f>
      </c>
      <c r="E116" s="668"/>
      <c r="F116" s="668"/>
      <c r="G116" s="668"/>
      <c r="H116" s="668"/>
      <c r="I116" s="668"/>
      <c r="J116" s="668"/>
      <c r="K116" s="668"/>
      <c r="L116" s="668"/>
      <c r="M116" s="668"/>
      <c r="N116" s="668"/>
      <c r="O116" s="668"/>
      <c r="P116" s="668"/>
      <c r="Q116" s="668"/>
      <c r="R116" s="668"/>
      <c r="S116" s="668"/>
      <c r="T116" s="668"/>
      <c r="U116" s="669"/>
      <c r="V116" s="398">
        <f>IF(Gødning!V115="","",Gødning!V115)</f>
      </c>
      <c r="W116" s="355">
        <f>IF(Gødning!W115="","",Gødning!W115)</f>
      </c>
    </row>
    <row r="117" spans="1:23" ht="40.5">
      <c r="A117" s="367">
        <f>IF(Gødning!A116="","",Gødning!A116)</f>
      </c>
      <c r="B117" s="354">
        <f>IF(Gødning!B116="","",Gødning!B116)</f>
      </c>
      <c r="C117" s="368">
        <f>IF(Gødning!C116="","",Gødning!C116)</f>
        <v>18</v>
      </c>
      <c r="D117" s="667">
        <f>IF(Gødning!D116="","",Gødning!D116)</f>
      </c>
      <c r="E117" s="668"/>
      <c r="F117" s="668"/>
      <c r="G117" s="668"/>
      <c r="H117" s="668"/>
      <c r="I117" s="668"/>
      <c r="J117" s="668"/>
      <c r="K117" s="668"/>
      <c r="L117" s="668"/>
      <c r="M117" s="668"/>
      <c r="N117" s="668"/>
      <c r="O117" s="668"/>
      <c r="P117" s="668"/>
      <c r="Q117" s="668"/>
      <c r="R117" s="668"/>
      <c r="S117" s="668"/>
      <c r="T117" s="668"/>
      <c r="U117" s="669"/>
      <c r="V117" s="398">
        <f>IF(Gødning!V116="","",Gødning!V116)</f>
      </c>
      <c r="W117" s="355">
        <f>IF(Gødning!W116="","",Gødning!W116)</f>
      </c>
    </row>
    <row r="118" spans="1:23" ht="40.5">
      <c r="A118" s="367">
        <f>IF(Gødning!A117="","",Gødning!A117)</f>
      </c>
      <c r="B118" s="354">
        <f>IF(Gødning!B117="","",Gødning!B117)</f>
      </c>
      <c r="C118" s="368">
        <f>IF(Gødning!C117="","",Gødning!C117)</f>
        <v>19</v>
      </c>
      <c r="D118" s="667">
        <f>IF(Gødning!D117="","",Gødning!D117)</f>
      </c>
      <c r="E118" s="668"/>
      <c r="F118" s="668"/>
      <c r="G118" s="668"/>
      <c r="H118" s="668"/>
      <c r="I118" s="668"/>
      <c r="J118" s="668"/>
      <c r="K118" s="668"/>
      <c r="L118" s="668"/>
      <c r="M118" s="668"/>
      <c r="N118" s="668"/>
      <c r="O118" s="668"/>
      <c r="P118" s="668"/>
      <c r="Q118" s="668"/>
      <c r="R118" s="668"/>
      <c r="S118" s="668"/>
      <c r="T118" s="668"/>
      <c r="U118" s="669"/>
      <c r="V118" s="398">
        <f>IF(Gødning!V117="","",Gødning!V117)</f>
      </c>
      <c r="W118" s="355">
        <f>IF(Gødning!W117="","",Gødning!W117)</f>
      </c>
    </row>
    <row r="119" spans="1:23" ht="40.5">
      <c r="A119" s="367">
        <f>IF(Gødning!A118="","",Gødning!A118)</f>
      </c>
      <c r="B119" s="354">
        <f>IF(Gødning!B118="","",Gødning!B118)</f>
      </c>
      <c r="C119" s="368">
        <f>IF(Gødning!C118="","",Gødning!C118)</f>
        <v>20</v>
      </c>
      <c r="D119" s="667">
        <f>IF(Gødning!D118="","",Gødning!D118)</f>
      </c>
      <c r="E119" s="668"/>
      <c r="F119" s="668"/>
      <c r="G119" s="668"/>
      <c r="H119" s="668"/>
      <c r="I119" s="668"/>
      <c r="J119" s="668"/>
      <c r="K119" s="668"/>
      <c r="L119" s="668"/>
      <c r="M119" s="668"/>
      <c r="N119" s="668"/>
      <c r="O119" s="668"/>
      <c r="P119" s="668"/>
      <c r="Q119" s="668"/>
      <c r="R119" s="668"/>
      <c r="S119" s="668"/>
      <c r="T119" s="668"/>
      <c r="U119" s="669"/>
      <c r="V119" s="398">
        <f>IF(Gødning!V118="","",Gødning!V118)</f>
      </c>
      <c r="W119" s="355">
        <f>IF(Gødning!W118="","",Gødning!W118)</f>
      </c>
    </row>
    <row r="120" spans="1:23" ht="40.5">
      <c r="A120" s="367">
        <f>IF(Gødning!A119="","",Gødning!A119)</f>
      </c>
      <c r="B120" s="354">
        <f>IF(Gødning!B119="","",Gødning!B119)</f>
      </c>
      <c r="C120" s="368">
        <f>IF(Gødning!C119="","",Gødning!C119)</f>
        <v>21</v>
      </c>
      <c r="D120" s="667">
        <f>IF(Gødning!D119="","",Gødning!D119)</f>
      </c>
      <c r="E120" s="668"/>
      <c r="F120" s="668"/>
      <c r="G120" s="668"/>
      <c r="H120" s="668"/>
      <c r="I120" s="668"/>
      <c r="J120" s="668"/>
      <c r="K120" s="668"/>
      <c r="L120" s="668"/>
      <c r="M120" s="668"/>
      <c r="N120" s="668"/>
      <c r="O120" s="668"/>
      <c r="P120" s="668"/>
      <c r="Q120" s="668"/>
      <c r="R120" s="668"/>
      <c r="S120" s="668"/>
      <c r="T120" s="668"/>
      <c r="U120" s="669"/>
      <c r="V120" s="398">
        <f>IF(Gødning!V119="","",Gødning!V119)</f>
      </c>
      <c r="W120" s="355">
        <f>IF(Gødning!W119="","",Gødning!W119)</f>
      </c>
    </row>
    <row r="121" spans="1:23" ht="40.5">
      <c r="A121" s="367">
        <f>IF(Gødning!A120="","",Gødning!A120)</f>
      </c>
      <c r="B121" s="354">
        <f>IF(Gødning!B120="","",Gødning!B120)</f>
      </c>
      <c r="C121" s="368">
        <f>IF(Gødning!C120="","",Gødning!C120)</f>
        <v>22</v>
      </c>
      <c r="D121" s="667">
        <f>IF(Gødning!D120="","",Gødning!D120)</f>
      </c>
      <c r="E121" s="668"/>
      <c r="F121" s="668"/>
      <c r="G121" s="668"/>
      <c r="H121" s="668"/>
      <c r="I121" s="668"/>
      <c r="J121" s="668"/>
      <c r="K121" s="668"/>
      <c r="L121" s="668"/>
      <c r="M121" s="668"/>
      <c r="N121" s="668"/>
      <c r="O121" s="668"/>
      <c r="P121" s="668"/>
      <c r="Q121" s="668"/>
      <c r="R121" s="668"/>
      <c r="S121" s="668"/>
      <c r="T121" s="668"/>
      <c r="U121" s="669"/>
      <c r="V121" s="398">
        <f>IF(Gødning!V120="","",Gødning!V120)</f>
      </c>
      <c r="W121" s="355">
        <f>IF(Gødning!W120="","",Gødning!W120)</f>
      </c>
    </row>
    <row r="122" spans="1:23" ht="40.5">
      <c r="A122" s="367">
        <f>IF(Gødning!A121="","",Gødning!A121)</f>
      </c>
      <c r="B122" s="354">
        <f>IF(Gødning!B121="","",Gødning!B121)</f>
      </c>
      <c r="C122" s="368">
        <f>IF(Gødning!C121="","",Gødning!C121)</f>
        <v>23</v>
      </c>
      <c r="D122" s="667">
        <f>IF(Gødning!D121="","",Gødning!D121)</f>
      </c>
      <c r="E122" s="668"/>
      <c r="F122" s="668"/>
      <c r="G122" s="668"/>
      <c r="H122" s="668"/>
      <c r="I122" s="668"/>
      <c r="J122" s="668"/>
      <c r="K122" s="668"/>
      <c r="L122" s="668"/>
      <c r="M122" s="668"/>
      <c r="N122" s="668"/>
      <c r="O122" s="668"/>
      <c r="P122" s="668"/>
      <c r="Q122" s="668"/>
      <c r="R122" s="668"/>
      <c r="S122" s="668"/>
      <c r="T122" s="668"/>
      <c r="U122" s="669"/>
      <c r="V122" s="398">
        <f>IF(Gødning!V121="","",Gødning!V121)</f>
      </c>
      <c r="W122" s="355">
        <f>IF(Gødning!W121="","",Gødning!W121)</f>
      </c>
    </row>
    <row r="123" spans="1:23" ht="40.5">
      <c r="A123" s="367">
        <f>IF(Gødning!A122="","",Gødning!A122)</f>
      </c>
      <c r="B123" s="354">
        <f>IF(Gødning!B122="","",Gødning!B122)</f>
      </c>
      <c r="C123" s="368">
        <f>IF(Gødning!C122="","",Gødning!C122)</f>
        <v>24</v>
      </c>
      <c r="D123" s="667">
        <f>IF(Gødning!D122="","",Gødning!D122)</f>
      </c>
      <c r="E123" s="668"/>
      <c r="F123" s="668"/>
      <c r="G123" s="668"/>
      <c r="H123" s="668"/>
      <c r="I123" s="668"/>
      <c r="J123" s="668"/>
      <c r="K123" s="668"/>
      <c r="L123" s="668"/>
      <c r="M123" s="668"/>
      <c r="N123" s="668"/>
      <c r="O123" s="668"/>
      <c r="P123" s="668"/>
      <c r="Q123" s="668"/>
      <c r="R123" s="668"/>
      <c r="S123" s="668"/>
      <c r="T123" s="668"/>
      <c r="U123" s="669"/>
      <c r="V123" s="398">
        <f>IF(Gødning!V122="","",Gødning!V122)</f>
      </c>
      <c r="W123" s="355">
        <f>IF(Gødning!W122="","",Gødning!W122)</f>
      </c>
    </row>
    <row r="124" spans="1:23" ht="40.5">
      <c r="A124" s="367">
        <f>IF(Gødning!A123="","",Gødning!A123)</f>
      </c>
      <c r="B124" s="354">
        <f>IF(Gødning!B123="","",Gødning!B123)</f>
      </c>
      <c r="C124" s="368">
        <f>IF(Gødning!C123="","",Gødning!C123)</f>
        <v>25</v>
      </c>
      <c r="D124" s="667">
        <f>IF(Gødning!D123="","",Gødning!D123)</f>
      </c>
      <c r="E124" s="668"/>
      <c r="F124" s="668"/>
      <c r="G124" s="668"/>
      <c r="H124" s="668"/>
      <c r="I124" s="668"/>
      <c r="J124" s="668"/>
      <c r="K124" s="668"/>
      <c r="L124" s="668"/>
      <c r="M124" s="668"/>
      <c r="N124" s="668"/>
      <c r="O124" s="668"/>
      <c r="P124" s="668"/>
      <c r="Q124" s="668"/>
      <c r="R124" s="668"/>
      <c r="S124" s="668"/>
      <c r="T124" s="668"/>
      <c r="U124" s="669"/>
      <c r="V124" s="398">
        <f>IF(Gødning!V123="","",Gødning!V123)</f>
      </c>
      <c r="W124" s="355">
        <f>IF(Gødning!W123="","",Gødning!W123)</f>
      </c>
    </row>
    <row r="125" spans="1:23" ht="40.5">
      <c r="A125" s="367">
        <f>IF(Gødning!A124="","",Gødning!A124)</f>
      </c>
      <c r="B125" s="354">
        <f>IF(Gødning!B124="","",Gødning!B124)</f>
      </c>
      <c r="C125" s="368">
        <f>IF(Gødning!C124="","",Gødning!C124)</f>
        <v>26</v>
      </c>
      <c r="D125" s="667">
        <f>IF(Gødning!D124="","",Gødning!D124)</f>
      </c>
      <c r="E125" s="668"/>
      <c r="F125" s="668"/>
      <c r="G125" s="668"/>
      <c r="H125" s="668"/>
      <c r="I125" s="668"/>
      <c r="J125" s="668"/>
      <c r="K125" s="668"/>
      <c r="L125" s="668"/>
      <c r="M125" s="668"/>
      <c r="N125" s="668"/>
      <c r="O125" s="668"/>
      <c r="P125" s="668"/>
      <c r="Q125" s="668"/>
      <c r="R125" s="668"/>
      <c r="S125" s="668"/>
      <c r="T125" s="668"/>
      <c r="U125" s="669"/>
      <c r="V125" s="398">
        <f>IF(Gødning!V124="","",Gødning!V124)</f>
      </c>
      <c r="W125" s="355">
        <f>IF(Gødning!W124="","",Gødning!W124)</f>
      </c>
    </row>
    <row r="126" spans="1:23" ht="40.5">
      <c r="A126" s="367">
        <f>IF(Gødning!A125="","",Gødning!A125)</f>
      </c>
      <c r="B126" s="354">
        <f>IF(Gødning!B125="","",Gødning!B125)</f>
      </c>
      <c r="C126" s="368">
        <f>IF(Gødning!C125="","",Gødning!C125)</f>
        <v>27</v>
      </c>
      <c r="D126" s="667">
        <f>IF(Gødning!D125="","",Gødning!D125)</f>
      </c>
      <c r="E126" s="668"/>
      <c r="F126" s="668"/>
      <c r="G126" s="668"/>
      <c r="H126" s="668"/>
      <c r="I126" s="668"/>
      <c r="J126" s="668"/>
      <c r="K126" s="668"/>
      <c r="L126" s="668"/>
      <c r="M126" s="668"/>
      <c r="N126" s="668"/>
      <c r="O126" s="668"/>
      <c r="P126" s="668"/>
      <c r="Q126" s="668"/>
      <c r="R126" s="668"/>
      <c r="S126" s="668"/>
      <c r="T126" s="668"/>
      <c r="U126" s="669"/>
      <c r="V126" s="398">
        <f>IF(Gødning!V125="","",Gødning!V125)</f>
      </c>
      <c r="W126" s="355">
        <f>IF(Gødning!W125="","",Gødning!W125)</f>
      </c>
    </row>
    <row r="127" spans="1:23" ht="40.5">
      <c r="A127" s="367">
        <f>IF(Gødning!A126="","",Gødning!A126)</f>
      </c>
      <c r="B127" s="354">
        <f>IF(Gødning!B126="","",Gødning!B126)</f>
      </c>
      <c r="C127" s="368">
        <f>IF(Gødning!C126="","",Gødning!C126)</f>
        <v>28</v>
      </c>
      <c r="D127" s="667">
        <f>IF(Gødning!D126="","",Gødning!D126)</f>
      </c>
      <c r="E127" s="668"/>
      <c r="F127" s="668"/>
      <c r="G127" s="668"/>
      <c r="H127" s="668"/>
      <c r="I127" s="668"/>
      <c r="J127" s="668"/>
      <c r="K127" s="668"/>
      <c r="L127" s="668"/>
      <c r="M127" s="668"/>
      <c r="N127" s="668"/>
      <c r="O127" s="668"/>
      <c r="P127" s="668"/>
      <c r="Q127" s="668"/>
      <c r="R127" s="668"/>
      <c r="S127" s="668"/>
      <c r="T127" s="668"/>
      <c r="U127" s="669"/>
      <c r="V127" s="398">
        <f>IF(Gødning!V126="","",Gødning!V126)</f>
      </c>
      <c r="W127" s="355">
        <f>IF(Gødning!W126="","",Gødning!W126)</f>
      </c>
    </row>
    <row r="128" spans="1:23" ht="40.5">
      <c r="A128" s="367">
        <f>IF(Gødning!A127="","",Gødning!A127)</f>
      </c>
      <c r="B128" s="354">
        <f>IF(Gødning!B127="","",Gødning!B127)</f>
      </c>
      <c r="C128" s="368">
        <f>IF(Gødning!C127="","",Gødning!C127)</f>
        <v>29</v>
      </c>
      <c r="D128" s="667">
        <f>IF(Gødning!D127="","",Gødning!D127)</f>
      </c>
      <c r="E128" s="668"/>
      <c r="F128" s="668"/>
      <c r="G128" s="668"/>
      <c r="H128" s="668"/>
      <c r="I128" s="668"/>
      <c r="J128" s="668"/>
      <c r="K128" s="668"/>
      <c r="L128" s="668"/>
      <c r="M128" s="668"/>
      <c r="N128" s="668"/>
      <c r="O128" s="668"/>
      <c r="P128" s="668"/>
      <c r="Q128" s="668"/>
      <c r="R128" s="668"/>
      <c r="S128" s="668"/>
      <c r="T128" s="668"/>
      <c r="U128" s="669"/>
      <c r="V128" s="398">
        <f>IF(Gødning!V127="","",Gødning!V127)</f>
      </c>
      <c r="W128" s="355">
        <f>IF(Gødning!W127="","",Gødning!W127)</f>
      </c>
    </row>
    <row r="129" spans="1:23" ht="40.5">
      <c r="A129" s="367">
        <f>IF(Gødning!A128="","",Gødning!A128)</f>
      </c>
      <c r="B129" s="354">
        <f>IF(Gødning!B128="","",Gødning!B128)</f>
      </c>
      <c r="C129" s="368">
        <f>IF(Gødning!C128="","",Gødning!C128)</f>
        <v>30</v>
      </c>
      <c r="D129" s="667">
        <f>IF(Gødning!D128="","",Gødning!D128)</f>
      </c>
      <c r="E129" s="668"/>
      <c r="F129" s="668"/>
      <c r="G129" s="668"/>
      <c r="H129" s="668"/>
      <c r="I129" s="668"/>
      <c r="J129" s="668"/>
      <c r="K129" s="668"/>
      <c r="L129" s="668"/>
      <c r="M129" s="668"/>
      <c r="N129" s="668"/>
      <c r="O129" s="668"/>
      <c r="P129" s="668"/>
      <c r="Q129" s="668"/>
      <c r="R129" s="668"/>
      <c r="S129" s="668"/>
      <c r="T129" s="668"/>
      <c r="U129" s="669"/>
      <c r="V129" s="398">
        <f>IF(Gødning!V128="","",Gødning!V128)</f>
      </c>
      <c r="W129" s="355">
        <f>IF(Gødning!W128="","",Gødning!W128)</f>
      </c>
    </row>
    <row r="130" spans="1:23" ht="40.5">
      <c r="A130" s="367">
        <f>IF(Gødning!A129="","",Gødning!A129)</f>
      </c>
      <c r="B130" s="354">
        <f>IF(Gødning!B129="","",Gødning!B129)</f>
      </c>
      <c r="C130" s="368">
        <f>IF(Gødning!C129="","",Gødning!C129)</f>
      </c>
      <c r="D130" s="397">
        <f>IF(Gødning!D129="","",Gødning!D129)</f>
      </c>
      <c r="E130" s="397">
        <f>IF(Gødning!E129="","",Gødning!E129)</f>
      </c>
      <c r="F130" s="397">
        <f>IF(Gødning!F129="","",Gødning!F129)</f>
      </c>
      <c r="G130" s="397">
        <f>IF(Gødning!G129="","",Gødning!G129)</f>
      </c>
      <c r="H130" s="397">
        <f>IF(Gødning!H129="","",Gødning!H129)</f>
      </c>
      <c r="I130" s="397">
        <f>IF(Gødning!I129="","",Gødning!I129)</f>
      </c>
      <c r="J130" s="397">
        <f>IF(Gødning!J129="","",Gødning!J129)</f>
      </c>
      <c r="K130" s="397">
        <f>IF(Gødning!K129="","",Gødning!K129)</f>
      </c>
      <c r="L130" s="397">
        <f>IF(Gødning!L129="","",Gødning!L129)</f>
      </c>
      <c r="M130" s="397">
        <f>IF(Gødning!M129="","",Gødning!M129)</f>
      </c>
      <c r="N130" s="397">
        <f>IF(Gødning!N129="","",Gødning!N129)</f>
      </c>
      <c r="O130" s="397">
        <f>IF(Gødning!O129="","",Gødning!O129)</f>
      </c>
      <c r="P130" s="397">
        <f>IF(Gødning!P129="","",Gødning!P129)</f>
      </c>
      <c r="Q130" s="397">
        <f>IF(Gødning!Q129="","",Gødning!Q129)</f>
      </c>
      <c r="R130" s="397">
        <f>IF(Gødning!R129="","",Gødning!R129)</f>
      </c>
      <c r="S130" s="397">
        <f>IF(Gødning!S129="","",Gødning!S129)</f>
      </c>
      <c r="T130" s="397">
        <f>IF(Gødning!T129="","",Gødning!T129)</f>
      </c>
      <c r="U130" s="397">
        <f>IF(Gødning!U129="","",Gødning!U129)</f>
      </c>
      <c r="V130" s="398">
        <f>IF(Gødning!V129="","",Gødning!V129)</f>
      </c>
      <c r="W130" s="355">
        <f>IF(Gødning!W129="","",Gødning!W129)</f>
      </c>
    </row>
    <row r="131" spans="1:23" ht="40.5">
      <c r="A131" s="367" t="str">
        <f>IF(Gødning!A130="","",Gødning!A130)</f>
        <v>4. Økonomi og planægning</v>
      </c>
      <c r="B131" s="354">
        <f>IF(Gødning!B130="","",Gødning!B130)</f>
      </c>
      <c r="C131" s="368">
        <f>IF(Gødning!C130="","",Gødning!C130)</f>
      </c>
      <c r="D131" s="397">
        <f>IF(Gødning!D130="","",Gødning!D130)</f>
      </c>
      <c r="E131" s="397">
        <f>IF(Gødning!E130="","",Gødning!E130)</f>
      </c>
      <c r="F131" s="397">
        <f>IF(Gødning!F130="","",Gødning!F130)</f>
      </c>
      <c r="G131" s="397">
        <f>IF(Gødning!G130="","",Gødning!G130)</f>
      </c>
      <c r="H131" s="397">
        <f>IF(Gødning!H130="","",Gødning!H130)</f>
      </c>
      <c r="I131" s="397">
        <f>IF(Gødning!I130="","",Gødning!I130)</f>
      </c>
      <c r="J131" s="397">
        <f>IF(Gødning!J130="","",Gødning!J130)</f>
      </c>
      <c r="K131" s="397">
        <f>IF(Gødning!K130="","",Gødning!K130)</f>
      </c>
      <c r="L131" s="397">
        <f>IF(Gødning!L130="","",Gødning!L130)</f>
      </c>
      <c r="M131" s="397">
        <f>IF(Gødning!M130="","",Gødning!M130)</f>
      </c>
      <c r="N131" s="397">
        <f>IF(Gødning!N130="","",Gødning!N130)</f>
      </c>
      <c r="O131" s="397">
        <f>IF(Gødning!O130="","",Gødning!O130)</f>
      </c>
      <c r="P131" s="397">
        <f>IF(Gødning!P130="","",Gødning!P130)</f>
      </c>
      <c r="Q131" s="397">
        <f>IF(Gødning!Q130="","",Gødning!Q130)</f>
      </c>
      <c r="R131" s="397">
        <f>IF(Gødning!R130="","",Gødning!R130)</f>
      </c>
      <c r="S131" s="397">
        <f>IF(Gødning!S130="","",Gødning!S130)</f>
      </c>
      <c r="T131" s="397">
        <f>IF(Gødning!T130="","",Gødning!T130)</f>
      </c>
      <c r="U131" s="397">
        <f>IF(Gødning!U130="","",Gødning!U130)</f>
      </c>
      <c r="V131" s="398">
        <f>IF(Gødning!V130="","",Gødning!V130)</f>
      </c>
      <c r="W131" s="355">
        <f>IF(Gødning!W130="","",Gødning!W130)</f>
      </c>
    </row>
    <row r="132" spans="1:23" ht="40.5">
      <c r="A132" s="367">
        <f>IF(Gødning!A131="","",Gødning!A131)</f>
      </c>
      <c r="B132" s="354">
        <f>IF(Gødning!B131="","",Gødning!B131)</f>
      </c>
      <c r="C132" s="368">
        <f>IF(Gødning!C131="","",Gødning!C131)</f>
      </c>
      <c r="D132" s="397">
        <f>IF(Gødning!D131="","",Gødning!D131)</f>
      </c>
      <c r="E132" s="397">
        <f>IF(Gødning!E131="","",Gødning!E131)</f>
      </c>
      <c r="F132" s="397">
        <f>IF(Gødning!F131="","",Gødning!F131)</f>
      </c>
      <c r="G132" s="397">
        <f>IF(Gødning!G131="","",Gødning!G131)</f>
      </c>
      <c r="H132" s="397">
        <f>IF(Gødning!H131="","",Gødning!H131)</f>
      </c>
      <c r="I132" s="397">
        <f>IF(Gødning!I131="","",Gødning!I131)</f>
      </c>
      <c r="J132" s="397">
        <f>IF(Gødning!J131="","",Gødning!J131)</f>
      </c>
      <c r="K132" s="397">
        <f>IF(Gødning!K131="","",Gødning!K131)</f>
      </c>
      <c r="L132" s="397">
        <f>IF(Gødning!L131="","",Gødning!L131)</f>
      </c>
      <c r="M132" s="397">
        <f>IF(Gødning!M131="","",Gødning!M131)</f>
      </c>
      <c r="N132" s="397">
        <f>IF(Gødning!N131="","",Gødning!N131)</f>
      </c>
      <c r="O132" s="397">
        <f>IF(Gødning!O131="","",Gødning!O131)</f>
      </c>
      <c r="P132" s="397">
        <f>IF(Gødning!P131="","",Gødning!P131)</f>
      </c>
      <c r="Q132" s="397">
        <f>IF(Gødning!Q131="","",Gødning!Q131)</f>
      </c>
      <c r="R132" s="397">
        <f>IF(Gødning!R131="","",Gødning!R131)</f>
      </c>
      <c r="S132" s="397">
        <f>IF(Gødning!S131="","",Gødning!S131)</f>
      </c>
      <c r="T132" s="397">
        <f>IF(Gødning!T131="","",Gødning!T131)</f>
      </c>
      <c r="U132" s="397">
        <f>IF(Gødning!U131="","",Gødning!U131)</f>
      </c>
      <c r="V132" s="398">
        <f>IF(Gødning!V131="","",Gødning!V131)</f>
      </c>
      <c r="W132" s="355">
        <f>IF(Gødning!W131="","",Gødning!W131)</f>
      </c>
    </row>
    <row r="133" spans="1:23" ht="40.5">
      <c r="A133" s="367" t="str">
        <f>IF(Gødning!A132="","",Gødning!A132)</f>
        <v>Handelsvare kg. i alt</v>
      </c>
      <c r="B133" s="354">
        <f>IF(Gødning!B132="","",Gødning!B132)</f>
      </c>
      <c r="C133" s="368">
        <f>IF(Gødning!C132="","",Gødning!C132)</f>
      </c>
      <c r="D133" s="397" t="str">
        <f>IF(Gødning!D132="","",Gødning!D132)</f>
        <v>kg.</v>
      </c>
      <c r="E133" s="397" t="str">
        <f>IF(Gødning!E132="","",Gødning!E132)</f>
        <v>Kr. / kg</v>
      </c>
      <c r="F133" s="397" t="str">
        <f>IF(Gødning!F132="","",Gødning!F132)</f>
        <v>Kr.</v>
      </c>
      <c r="G133" s="397" t="str">
        <f>IF(Gødning!G132="","",Gødning!G132)</f>
        <v>Kr./kg N</v>
      </c>
      <c r="H133" s="397" t="str">
        <f>IF(Gødning!H132="","",Gødning!H132)</f>
        <v>Metoder</v>
      </c>
      <c r="I133" s="397">
        <f>IF(Gødning!I132="","",Gødning!I132)</f>
      </c>
      <c r="J133" s="397" t="str">
        <f>IF(Gødning!J132="","",Gødning!J132)</f>
        <v>Timer / ha</v>
      </c>
      <c r="K133" s="397" t="str">
        <f>IF(Gødning!K132="","",Gødning!K132)</f>
        <v>Kr. / time</v>
      </c>
      <c r="L133" s="397" t="str">
        <f>IF(Gødning!L132="","",Gødning!L132)</f>
        <v>Kr. / ha</v>
      </c>
      <c r="M133" s="397" t="str">
        <f>IF(Gødning!M132="","",Gødning!M132)</f>
        <v>Ha.</v>
      </c>
      <c r="N133" s="397">
        <f>IF(Gødning!N132="","",Gødning!N132)</f>
      </c>
      <c r="O133" s="397" t="str">
        <f>IF(Gødning!O132="","",Gødning!O132)</f>
        <v>Omkost.</v>
      </c>
      <c r="P133" s="397">
        <f>IF(Gødning!P132="","",Gødning!P132)</f>
      </c>
      <c r="Q133" s="397" t="str">
        <f>IF(Gødning!Q132="","",Gødning!Q132)</f>
        <v>Mængde</v>
      </c>
      <c r="R133" s="397">
        <f>IF(Gødning!R132="","",Gødning!R132)</f>
      </c>
      <c r="S133" s="397">
        <f>IF(Gødning!S132="","",Gødning!S132)</f>
      </c>
      <c r="T133" s="397">
        <f>IF(Gødning!T132="","",Gødning!T132)</f>
      </c>
      <c r="U133" s="397">
        <f>IF(Gødning!U132="","",Gødning!U132)</f>
      </c>
      <c r="V133" s="398">
        <f>IF(Gødning!V132="","",Gødning!V132)</f>
      </c>
      <c r="W133" s="355">
        <f>IF(Gødning!W132="","",Gødning!W132)</f>
      </c>
    </row>
    <row r="134" spans="1:23" ht="40.5">
      <c r="A134" s="367" t="str">
        <f>IF(Gødning!A133="","",Gødning!A133)</f>
        <v>NPK 14-3-15</v>
      </c>
      <c r="B134" s="354">
        <f>IF(Gødning!B133="","",Gødning!B133)</f>
      </c>
      <c r="C134" s="368">
        <f>IF(Gødning!C133="","",Gødning!C133)</f>
      </c>
      <c r="D134" s="532">
        <f>IF(Gødning!D133="","",Gødning!D133)</f>
        <v>0</v>
      </c>
      <c r="E134" s="397">
        <f>IF(Gødning!E133="","",Gødning!E133)</f>
        <v>3.62</v>
      </c>
      <c r="F134" s="532">
        <f>IF(Gødning!F133="","",Gødning!F133)</f>
        <v>0</v>
      </c>
      <c r="G134" s="397">
        <f>IF(Gødning!G133="","",Gødning!G133)</f>
        <v>0</v>
      </c>
      <c r="H134" s="397" t="str">
        <f>IF(Gødning!H133="","",Gødning!H133)</f>
        <v>Bred-spred</v>
      </c>
      <c r="I134" s="397">
        <f>IF(Gødning!I133="","",Gødning!I133)</f>
      </c>
      <c r="J134" s="397">
        <f>IF(Gødning!J133="","",Gødning!J133)</f>
      </c>
      <c r="K134" s="532">
        <f>IF(Gødning!K133="","",Gødning!K133)</f>
      </c>
      <c r="L134" s="532">
        <f>IF(Gødning!L133="","",Gødning!L133)</f>
        <v>0</v>
      </c>
      <c r="M134" s="397">
        <f>IF(Gødning!M133="","",Gødning!M133)</f>
        <v>0</v>
      </c>
      <c r="N134" s="397">
        <f>IF(Gødning!N133="","",Gødning!N133)</f>
      </c>
      <c r="O134" s="532">
        <f>IF(Gødning!O133="","",Gødning!O133)</f>
        <v>0</v>
      </c>
      <c r="P134" s="397">
        <f>IF(Gødning!P133="","",Gødning!P133)</f>
      </c>
      <c r="Q134" s="532">
        <f>IF(Gødning!Q133="","",Gødning!Q133)</f>
        <v>0</v>
      </c>
      <c r="R134" s="397">
        <f>IF(Gødning!R133="","",Gødning!R133)</f>
      </c>
      <c r="S134" s="397">
        <f>IF(Gødning!S133="","",Gødning!S133)</f>
      </c>
      <c r="T134" s="397">
        <f>IF(Gødning!T133="","",Gødning!T133)</f>
      </c>
      <c r="U134" s="397">
        <f>IF(Gødning!U133="","",Gødning!U133)</f>
      </c>
      <c r="V134" s="398">
        <f>IF(Gødning!V133="","",Gødning!V133)</f>
      </c>
      <c r="W134" s="355">
        <f>IF(Gødning!W133="","",Gødning!W133)</f>
      </c>
    </row>
    <row r="135" spans="1:23" ht="40.5">
      <c r="A135" s="367" t="str">
        <f>IF(Gødning!A134="","",Gødning!A134)</f>
        <v>NPK 21-3-10</v>
      </c>
      <c r="B135" s="354">
        <f>IF(Gødning!B134="","",Gødning!B134)</f>
      </c>
      <c r="C135" s="368">
        <f>IF(Gødning!C134="","",Gødning!C134)</f>
      </c>
      <c r="D135" s="532">
        <f>IF(Gødning!D134="","",Gødning!D134)</f>
        <v>0</v>
      </c>
      <c r="E135" s="397">
        <f>IF(Gødning!E134="","",Gødning!E134)</f>
        <v>3.31</v>
      </c>
      <c r="F135" s="532">
        <f>IF(Gødning!F134="","",Gødning!F134)</f>
        <v>0</v>
      </c>
      <c r="G135" s="397">
        <f>IF(Gødning!G134="","",Gødning!G134)</f>
        <v>0</v>
      </c>
      <c r="H135" s="397" t="str">
        <f>IF(Gødning!H134="","",Gødning!H134)</f>
        <v>Flydende</v>
      </c>
      <c r="I135" s="397">
        <f>IF(Gødning!I134="","",Gødning!I134)</f>
      </c>
      <c r="J135" s="397">
        <f>IF(Gødning!J134="","",Gødning!J134)</f>
      </c>
      <c r="K135" s="532">
        <f>IF(Gødning!K134="","",Gødning!K134)</f>
      </c>
      <c r="L135" s="532">
        <f>IF(Gødning!L134="","",Gødning!L134)</f>
        <v>0</v>
      </c>
      <c r="M135" s="397">
        <f>IF(Gødning!M134="","",Gødning!M134)</f>
        <v>0</v>
      </c>
      <c r="N135" s="397">
        <f>IF(Gødning!N134="","",Gødning!N134)</f>
      </c>
      <c r="O135" s="532">
        <f>IF(Gødning!O134="","",Gødning!O134)</f>
        <v>0</v>
      </c>
      <c r="P135" s="397">
        <f>IF(Gødning!P134="","",Gødning!P134)</f>
      </c>
      <c r="Q135" s="532">
        <f>IF(Gødning!Q134="","",Gødning!Q134)</f>
        <v>0</v>
      </c>
      <c r="R135" s="397">
        <f>IF(Gødning!R134="","",Gødning!R134)</f>
      </c>
      <c r="S135" s="397">
        <f>IF(Gødning!S134="","",Gødning!S134)</f>
      </c>
      <c r="T135" s="397">
        <f>IF(Gødning!T134="","",Gødning!T134)</f>
      </c>
      <c r="U135" s="397">
        <f>IF(Gødning!U134="","",Gødning!U134)</f>
      </c>
      <c r="V135" s="398">
        <f>IF(Gødning!V134="","",Gødning!V134)</f>
      </c>
      <c r="W135" s="355">
        <f>IF(Gødning!W134="","",Gødning!W134)</f>
      </c>
    </row>
    <row r="136" spans="1:23" ht="40.5">
      <c r="A136" s="367" t="str">
        <f>IF(Gødning!A135="","",Gødning!A135)</f>
        <v>NPK 13-3-16</v>
      </c>
      <c r="B136" s="354">
        <f>IF(Gødning!B135="","",Gødning!B135)</f>
      </c>
      <c r="C136" s="368">
        <f>IF(Gødning!C135="","",Gødning!C135)</f>
      </c>
      <c r="D136" s="532">
        <f>IF(Gødning!D135="","",Gødning!D135)</f>
        <v>0</v>
      </c>
      <c r="E136" s="397">
        <f>IF(Gødning!E135="","",Gødning!E135)</f>
        <v>3.67</v>
      </c>
      <c r="F136" s="532">
        <f>IF(Gødning!F135="","",Gødning!F135)</f>
        <v>0</v>
      </c>
      <c r="G136" s="397">
        <f>IF(Gødning!G135="","",Gødning!G135)</f>
        <v>0</v>
      </c>
      <c r="H136" s="397" t="str">
        <f>IF(Gødning!H135="","",Gødning!H135)</f>
        <v>Række</v>
      </c>
      <c r="I136" s="397">
        <f>IF(Gødning!I135="","",Gødning!I135)</f>
      </c>
      <c r="J136" s="397">
        <f>IF(Gødning!J135="","",Gødning!J135)</f>
      </c>
      <c r="K136" s="532">
        <f>IF(Gødning!K135="","",Gødning!K135)</f>
      </c>
      <c r="L136" s="532">
        <f>IF(Gødning!L135="","",Gødning!L135)</f>
        <v>0</v>
      </c>
      <c r="M136" s="397">
        <f>IF(Gødning!M135="","",Gødning!M135)</f>
        <v>0</v>
      </c>
      <c r="N136" s="397">
        <f>IF(Gødning!N135="","",Gødning!N135)</f>
      </c>
      <c r="O136" s="532">
        <f>IF(Gødning!O135="","",Gødning!O135)</f>
        <v>0</v>
      </c>
      <c r="P136" s="397">
        <f>IF(Gødning!P135="","",Gødning!P135)</f>
      </c>
      <c r="Q136" s="532">
        <f>IF(Gødning!Q135="","",Gødning!Q135)</f>
        <v>0</v>
      </c>
      <c r="R136" s="397">
        <f>IF(Gødning!R135="","",Gødning!R135)</f>
      </c>
      <c r="S136" s="397">
        <f>IF(Gødning!S135="","",Gødning!S135)</f>
      </c>
      <c r="T136" s="397">
        <f>IF(Gødning!T135="","",Gødning!T135)</f>
      </c>
      <c r="U136" s="397">
        <f>IF(Gødning!U135="","",Gødning!U135)</f>
      </c>
      <c r="V136" s="398">
        <f>IF(Gødning!V135="","",Gødning!V135)</f>
      </c>
      <c r="W136" s="355">
        <f>IF(Gødning!W135="","",Gødning!W135)</f>
      </c>
    </row>
    <row r="137" spans="1:23" ht="40.5">
      <c r="A137" s="367" t="str">
        <f>IF(Gødning!A136="","",Gødning!A136)</f>
        <v>Triwi 15-4-13</v>
      </c>
      <c r="B137" s="354">
        <f>IF(Gødning!B136="","",Gødning!B136)</f>
      </c>
      <c r="C137" s="368">
        <f>IF(Gødning!C136="","",Gødning!C136)</f>
      </c>
      <c r="D137" s="532">
        <f>IF(Gødning!D136="","",Gødning!D136)</f>
        <v>0</v>
      </c>
      <c r="E137" s="397">
        <f>IF(Gødning!E136="","",Gødning!E136)</f>
        <v>3.8</v>
      </c>
      <c r="F137" s="532">
        <f>IF(Gødning!F136="","",Gødning!F136)</f>
        <v>0</v>
      </c>
      <c r="G137" s="397">
        <f>IF(Gødning!G136="","",Gødning!G136)</f>
        <v>0</v>
      </c>
      <c r="H137" s="397" t="str">
        <f>IF(Gødning!H136="","",Gødning!H136)</f>
        <v>Punkt</v>
      </c>
      <c r="I137" s="397">
        <f>IF(Gødning!I136="","",Gødning!I136)</f>
      </c>
      <c r="J137" s="397">
        <f>IF(Gødning!J136="","",Gødning!J136)</f>
      </c>
      <c r="K137" s="532">
        <f>IF(Gødning!K136="","",Gødning!K136)</f>
      </c>
      <c r="L137" s="532">
        <f>IF(Gødning!L136="","",Gødning!L136)</f>
        <v>0</v>
      </c>
      <c r="M137" s="397">
        <f>IF(Gødning!M136="","",Gødning!M136)</f>
        <v>0</v>
      </c>
      <c r="N137" s="397">
        <f>IF(Gødning!N136="","",Gødning!N136)</f>
      </c>
      <c r="O137" s="532">
        <f>IF(Gødning!O136="","",Gødning!O136)</f>
        <v>0</v>
      </c>
      <c r="P137" s="397">
        <f>IF(Gødning!P136="","",Gødning!P136)</f>
      </c>
      <c r="Q137" s="532">
        <f>IF(Gødning!Q136="","",Gødning!Q136)</f>
        <v>0</v>
      </c>
      <c r="R137" s="397">
        <f>IF(Gødning!R136="","",Gødning!R136)</f>
      </c>
      <c r="S137" s="397">
        <f>IF(Gødning!S136="","",Gødning!S136)</f>
      </c>
      <c r="T137" s="397">
        <f>IF(Gødning!T136="","",Gødning!T136)</f>
      </c>
      <c r="U137" s="397">
        <f>IF(Gødning!U136="","",Gødning!U136)</f>
      </c>
      <c r="V137" s="398">
        <f>IF(Gødning!V136="","",Gødning!V136)</f>
      </c>
      <c r="W137" s="355">
        <f>IF(Gødning!W136="","",Gødning!W136)</f>
      </c>
    </row>
    <row r="138" spans="1:23" ht="40.5">
      <c r="A138" s="367" t="str">
        <f>IF(Gødning!A137="","",Gødning!A137)</f>
        <v>Kalk ammon sal peter</v>
      </c>
      <c r="B138" s="354">
        <f>IF(Gødning!B137="","",Gødning!B137)</f>
      </c>
      <c r="C138" s="368">
        <f>IF(Gødning!C137="","",Gødning!C137)</f>
      </c>
      <c r="D138" s="532">
        <f>IF(Gødning!D137="","",Gødning!D137)</f>
        <v>0</v>
      </c>
      <c r="E138" s="397">
        <f>IF(Gødning!E137="","",Gødning!E137)</f>
        <v>2.91</v>
      </c>
      <c r="F138" s="532">
        <f>IF(Gødning!F137="","",Gødning!F137)</f>
        <v>0</v>
      </c>
      <c r="G138" s="397">
        <f>IF(Gødning!G137="","",Gødning!G137)</f>
        <v>0</v>
      </c>
      <c r="H138" s="397" t="str">
        <f>IF(Gødning!H137="","",Gødning!H137)</f>
        <v>Helikopter</v>
      </c>
      <c r="I138" s="397">
        <f>IF(Gødning!I137="","",Gødning!I137)</f>
      </c>
      <c r="J138" s="397">
        <f>IF(Gødning!J137="","",Gødning!J137)</f>
      </c>
      <c r="K138" s="532">
        <f>IF(Gødning!K137="","",Gødning!K137)</f>
      </c>
      <c r="L138" s="532">
        <f>IF(Gødning!L137="","",Gødning!L137)</f>
        <v>0</v>
      </c>
      <c r="M138" s="397">
        <f>IF(Gødning!M137="","",Gødning!M137)</f>
        <v>0</v>
      </c>
      <c r="N138" s="397">
        <f>IF(Gødning!N137="","",Gødning!N137)</f>
      </c>
      <c r="O138" s="532">
        <f>IF(Gødning!O137="","",Gødning!O137)</f>
        <v>0</v>
      </c>
      <c r="P138" s="397">
        <f>IF(Gødning!P137="","",Gødning!P137)</f>
      </c>
      <c r="Q138" s="532">
        <f>IF(Gødning!Q137="","",Gødning!Q137)</f>
        <v>0</v>
      </c>
      <c r="R138" s="397">
        <f>IF(Gødning!R137="","",Gødning!R137)</f>
      </c>
      <c r="S138" s="397">
        <f>IF(Gødning!S137="","",Gødning!S137)</f>
      </c>
      <c r="T138" s="397">
        <f>IF(Gødning!T137="","",Gødning!T137)</f>
      </c>
      <c r="U138" s="397">
        <f>IF(Gødning!U137="","",Gødning!U137)</f>
      </c>
      <c r="V138" s="398">
        <f>IF(Gødning!V137="","",Gødning!V137)</f>
      </c>
      <c r="W138" s="355">
        <f>IF(Gødning!W137="","",Gødning!W137)</f>
      </c>
    </row>
    <row r="139" spans="1:23" ht="40.5">
      <c r="A139" s="367" t="str">
        <f>IF(Gødning!A138="","",Gødning!A138)</f>
        <v>N30</v>
      </c>
      <c r="B139" s="354">
        <f>IF(Gødning!B138="","",Gødning!B138)</f>
      </c>
      <c r="C139" s="368">
        <f>IF(Gødning!C138="","",Gødning!C138)</f>
      </c>
      <c r="D139" s="532">
        <f>IF(Gødning!D138="","",Gødning!D138)</f>
        <v>0</v>
      </c>
      <c r="E139" s="397">
        <f>IF(Gødning!E138="","",Gødning!E138)</f>
        <v>59.5</v>
      </c>
      <c r="F139" s="532">
        <f>IF(Gødning!F138="","",Gødning!F138)</f>
        <v>0</v>
      </c>
      <c r="G139" s="397">
        <f>IF(Gødning!G138="","",Gødning!G138)</f>
        <v>0</v>
      </c>
      <c r="H139" s="397">
        <f>IF(Gødning!H138="","",Gødning!H138)</f>
        <v>0</v>
      </c>
      <c r="I139" s="397">
        <f>IF(Gødning!I138="","",Gødning!I138)</f>
      </c>
      <c r="J139" s="397">
        <f>IF(Gødning!J138="","",Gødning!J138)</f>
      </c>
      <c r="K139" s="532">
        <f>IF(Gødning!K138="","",Gødning!K138)</f>
      </c>
      <c r="L139" s="532">
        <f>IF(Gødning!L138="","",Gødning!L138)</f>
        <v>0</v>
      </c>
      <c r="M139" s="397">
        <f>IF(Gødning!M138="","",Gødning!M138)</f>
        <v>0</v>
      </c>
      <c r="N139" s="397">
        <f>IF(Gødning!N138="","",Gødning!N138)</f>
      </c>
      <c r="O139" s="532">
        <f>IF(Gødning!O138="","",Gødning!O138)</f>
        <v>0</v>
      </c>
      <c r="P139" s="397">
        <f>IF(Gødning!P138="","",Gødning!P138)</f>
      </c>
      <c r="Q139" s="532">
        <f>IF(Gødning!Q138="","",Gødning!Q138)</f>
      </c>
      <c r="R139" s="397">
        <f>IF(Gødning!R138="","",Gødning!R138)</f>
      </c>
      <c r="S139" s="397">
        <f>IF(Gødning!S138="","",Gødning!S138)</f>
      </c>
      <c r="T139" s="397">
        <f>IF(Gødning!T138="","",Gødning!T138)</f>
      </c>
      <c r="U139" s="397">
        <f>IF(Gødning!U138="","",Gødning!U138)</f>
      </c>
      <c r="V139" s="398">
        <f>IF(Gødning!V138="","",Gødning!V138)</f>
      </c>
      <c r="W139" s="355">
        <f>IF(Gødning!W138="","",Gødning!W138)</f>
      </c>
    </row>
    <row r="140" spans="1:23" ht="40.5">
      <c r="A140" s="367" t="str">
        <f>IF(Gødning!A139="","",Gødning!A139)</f>
        <v>Urea</v>
      </c>
      <c r="B140" s="354">
        <f>IF(Gødning!B139="","",Gødning!B139)</f>
      </c>
      <c r="C140" s="368">
        <f>IF(Gødning!C139="","",Gødning!C139)</f>
      </c>
      <c r="D140" s="532">
        <f>IF(Gødning!D139="","",Gødning!D139)</f>
        <v>0</v>
      </c>
      <c r="E140" s="397">
        <f>IF(Gødning!E139="","",Gødning!E139)</f>
        <v>2.75</v>
      </c>
      <c r="F140" s="532">
        <f>IF(Gødning!F139="","",Gødning!F139)</f>
        <v>0</v>
      </c>
      <c r="G140" s="397">
        <f>IF(Gødning!G139="","",Gødning!G139)</f>
        <v>0</v>
      </c>
      <c r="H140" s="397">
        <f>IF(Gødning!H139="","",Gødning!H139)</f>
        <v>0</v>
      </c>
      <c r="I140" s="397">
        <f>IF(Gødning!I139="","",Gødning!I139)</f>
      </c>
      <c r="J140" s="397">
        <f>IF(Gødning!J139="","",Gødning!J139)</f>
      </c>
      <c r="K140" s="532">
        <f>IF(Gødning!K139="","",Gødning!K139)</f>
      </c>
      <c r="L140" s="532">
        <f>IF(Gødning!L139="","",Gødning!L139)</f>
        <v>0</v>
      </c>
      <c r="M140" s="397">
        <f>IF(Gødning!M139="","",Gødning!M139)</f>
        <v>0</v>
      </c>
      <c r="N140" s="397">
        <f>IF(Gødning!N139="","",Gødning!N139)</f>
      </c>
      <c r="O140" s="532">
        <f>IF(Gødning!O139="","",Gødning!O139)</f>
        <v>0</v>
      </c>
      <c r="P140" s="397">
        <f>IF(Gødning!P139="","",Gødning!P139)</f>
      </c>
      <c r="Q140" s="532">
        <f>IF(Gødning!Q139="","",Gødning!Q139)</f>
      </c>
      <c r="R140" s="397">
        <f>IF(Gødning!R139="","",Gødning!R139)</f>
      </c>
      <c r="S140" s="397">
        <f>IF(Gødning!S139="","",Gødning!S139)</f>
      </c>
      <c r="T140" s="397">
        <f>IF(Gødning!T139="","",Gødning!T139)</f>
      </c>
      <c r="U140" s="397">
        <f>IF(Gødning!U139="","",Gødning!U139)</f>
      </c>
      <c r="V140" s="398">
        <f>IF(Gødning!V139="","",Gødning!V139)</f>
      </c>
      <c r="W140" s="355">
        <f>IF(Gødning!W139="","",Gødning!W139)</f>
      </c>
    </row>
    <row r="141" spans="1:23" ht="40.5">
      <c r="A141" s="367" t="str">
        <f>IF(Gødning!A140="","",Gødning!A140)</f>
        <v>Svovl sur ammo niak</v>
      </c>
      <c r="B141" s="354">
        <f>IF(Gødning!B140="","",Gødning!B140)</f>
      </c>
      <c r="C141" s="368">
        <f>IF(Gødning!C140="","",Gødning!C140)</f>
      </c>
      <c r="D141" s="532">
        <f>IF(Gødning!D140="","",Gødning!D140)</f>
        <v>0</v>
      </c>
      <c r="E141" s="397">
        <f>IF(Gødning!E140="","",Gødning!E140)</f>
        <v>2.89</v>
      </c>
      <c r="F141" s="532">
        <f>IF(Gødning!F140="","",Gødning!F140)</f>
        <v>0</v>
      </c>
      <c r="G141" s="397">
        <f>IF(Gødning!G140="","",Gødning!G140)</f>
        <v>0</v>
      </c>
      <c r="H141" s="397">
        <f>IF(Gødning!H140="","",Gødning!H140)</f>
      </c>
      <c r="I141" s="397">
        <f>IF(Gødning!I140="","",Gødning!I140)</f>
      </c>
      <c r="J141" s="397">
        <f>IF(Gødning!J140="","",Gødning!J140)</f>
      </c>
      <c r="K141" s="532">
        <f>IF(Gødning!K140="","",Gødning!K140)</f>
      </c>
      <c r="L141" s="532">
        <f>IF(Gødning!L140="","",Gødning!L140)</f>
      </c>
      <c r="M141" s="397">
        <f>IF(Gødning!M140="","",Gødning!M140)</f>
      </c>
      <c r="N141" s="397">
        <f>IF(Gødning!N140="","",Gødning!N140)</f>
      </c>
      <c r="O141" s="532">
        <f>IF(Gødning!O140="","",Gødning!O140)</f>
      </c>
      <c r="P141" s="397">
        <f>IF(Gødning!P140="","",Gødning!P140)</f>
      </c>
      <c r="Q141" s="532">
        <f>IF(Gødning!Q140="","",Gødning!Q140)</f>
      </c>
      <c r="R141" s="397">
        <f>IF(Gødning!R140="","",Gødning!R140)</f>
      </c>
      <c r="S141" s="397">
        <f>IF(Gødning!S140="","",Gødning!S140)</f>
      </c>
      <c r="T141" s="397">
        <f>IF(Gødning!T140="","",Gødning!T140)</f>
      </c>
      <c r="U141" s="397">
        <f>IF(Gødning!U140="","",Gødning!U140)</f>
      </c>
      <c r="V141" s="398">
        <f>IF(Gødning!V140="","",Gødning!V140)</f>
      </c>
      <c r="W141" s="355">
        <f>IF(Gødning!W140="","",Gødning!W140)</f>
      </c>
    </row>
    <row r="142" spans="1:23" ht="40.5">
      <c r="A142" s="367">
        <f>IF(Gødning!A141="","",Gødning!A141)</f>
        <v>0</v>
      </c>
      <c r="B142" s="354">
        <f>IF(Gødning!B141="","",Gødning!B141)</f>
      </c>
      <c r="C142" s="368">
        <f>IF(Gødning!C141="","",Gødning!C141)</f>
      </c>
      <c r="D142" s="532">
        <f>IF(Gødning!D141="","",Gødning!D141)</f>
        <v>0</v>
      </c>
      <c r="E142" s="397">
        <f>IF(Gødning!E141="","",Gødning!E141)</f>
        <v>0</v>
      </c>
      <c r="F142" s="532">
        <f>IF(Gødning!F141="","",Gødning!F141)</f>
        <v>0</v>
      </c>
      <c r="G142" s="397">
        <f>IF(Gødning!G141="","",Gødning!G141)</f>
        <v>0</v>
      </c>
      <c r="H142" s="397">
        <f>IF(Gødning!H141="","",Gødning!H141)</f>
      </c>
      <c r="I142" s="397">
        <f>IF(Gødning!I141="","",Gødning!I141)</f>
      </c>
      <c r="J142" s="397">
        <f>IF(Gødning!J141="","",Gødning!J141)</f>
      </c>
      <c r="K142" s="397">
        <f>IF(Gødning!K141="","",Gødning!K141)</f>
      </c>
      <c r="L142" s="397">
        <f>IF(Gødning!L141="","",Gødning!L141)</f>
      </c>
      <c r="M142" s="397">
        <f>IF(Gødning!M141="","",Gødning!M141)</f>
        <v>0</v>
      </c>
      <c r="N142" s="397">
        <f>IF(Gødning!N141="","",Gødning!N141)</f>
      </c>
      <c r="O142" s="532">
        <f>IF(Gødning!O141="","",Gødning!O141)</f>
        <v>0</v>
      </c>
      <c r="P142" s="397">
        <f>IF(Gødning!P141="","",Gødning!P141)</f>
      </c>
      <c r="Q142" s="532">
        <f>IF(Gødning!Q141="","",Gødning!Q141)</f>
      </c>
      <c r="R142" s="397">
        <f>IF(Gødning!R141="","",Gødning!R141)</f>
      </c>
      <c r="S142" s="397">
        <f>IF(Gødning!S141="","",Gødning!S141)</f>
      </c>
      <c r="T142" s="397">
        <f>IF(Gødning!T141="","",Gødning!T141)</f>
      </c>
      <c r="U142" s="397">
        <f>IF(Gødning!U141="","",Gødning!U141)</f>
      </c>
      <c r="V142" s="398">
        <f>IF(Gødning!V141="","",Gødning!V141)</f>
      </c>
      <c r="W142" s="355">
        <f>IF(Gødning!W141="","",Gødning!W141)</f>
      </c>
    </row>
    <row r="143" spans="1:23" ht="40.5">
      <c r="A143" s="367">
        <f>IF(Gødning!A142="","",Gødning!A142)</f>
        <v>0</v>
      </c>
      <c r="B143" s="354">
        <f>IF(Gødning!B142="","",Gødning!B142)</f>
      </c>
      <c r="C143" s="368">
        <f>IF(Gødning!C142="","",Gødning!C142)</f>
      </c>
      <c r="D143" s="532">
        <f>IF(Gødning!D142="","",Gødning!D142)</f>
        <v>0</v>
      </c>
      <c r="E143" s="397">
        <f>IF(Gødning!E142="","",Gødning!E142)</f>
        <v>0</v>
      </c>
      <c r="F143" s="532">
        <f>IF(Gødning!F142="","",Gødning!F142)</f>
        <v>0</v>
      </c>
      <c r="G143" s="397">
        <f>IF(Gødning!G142="","",Gødning!G142)</f>
        <v>0</v>
      </c>
      <c r="H143" s="397">
        <f>IF(Gødning!H142="","",Gødning!H142)</f>
      </c>
      <c r="I143" s="533">
        <f>IF(Gødning!I142="","",Gødning!I142)</f>
      </c>
      <c r="J143" s="533">
        <f>IF(Gødning!J142="","",Gødning!J142)</f>
      </c>
      <c r="K143" s="533">
        <f>IF(Gødning!K142="","",Gødning!K142)</f>
      </c>
      <c r="L143" s="533">
        <f>IF(Gødning!L142="","",Gødning!L142)</f>
      </c>
      <c r="M143" s="397">
        <f>IF(Gødning!M142="","",Gødning!M142)</f>
        <v>0</v>
      </c>
      <c r="N143" s="397">
        <f>IF(Gødning!N142="","",Gødning!N142)</f>
      </c>
      <c r="O143" s="532">
        <f>IF(Gødning!O142="","",Gødning!O142)</f>
        <v>0</v>
      </c>
      <c r="P143" s="397">
        <f>IF(Gødning!P142="","",Gødning!P142)</f>
      </c>
      <c r="Q143" s="532">
        <f>IF(Gødning!Q142="","",Gødning!Q142)</f>
      </c>
      <c r="R143" s="397">
        <f>IF(Gødning!R142="","",Gødning!R142)</f>
      </c>
      <c r="S143" s="397">
        <f>IF(Gødning!S142="","",Gødning!S142)</f>
      </c>
      <c r="T143" s="397">
        <f>IF(Gødning!T142="","",Gødning!T142)</f>
      </c>
      <c r="U143" s="397">
        <f>IF(Gødning!U142="","",Gødning!U142)</f>
      </c>
      <c r="V143" s="398">
        <f>IF(Gødning!V142="","",Gødning!V142)</f>
      </c>
      <c r="W143" s="355">
        <f>IF(Gødning!W142="","",Gødning!W142)</f>
      </c>
    </row>
    <row r="144" spans="1:23" ht="40.5">
      <c r="A144" s="367">
        <f>IF(Gødning!A143="","",Gødning!A143)</f>
        <v>0</v>
      </c>
      <c r="B144" s="354">
        <f>IF(Gødning!B143="","",Gødning!B143)</f>
      </c>
      <c r="C144" s="368">
        <f>IF(Gødning!C143="","",Gødning!C143)</f>
      </c>
      <c r="D144" s="532">
        <f>IF(Gødning!D143="","",Gødning!D143)</f>
        <v>0</v>
      </c>
      <c r="E144" s="397">
        <f>IF(Gødning!E143="","",Gødning!E143)</f>
        <v>0</v>
      </c>
      <c r="F144" s="532">
        <f>IF(Gødning!F143="","",Gødning!F143)</f>
        <v>0</v>
      </c>
      <c r="G144" s="397">
        <f>IF(Gødning!G143="","",Gødning!G143)</f>
        <v>0</v>
      </c>
      <c r="H144" s="397">
        <f>IF(Gødning!H143="","",Gødning!H143)</f>
      </c>
      <c r="I144" s="533">
        <f>IF(Gødning!I143="","",Gødning!I143)</f>
      </c>
      <c r="J144" s="533">
        <f>IF(Gødning!J143="","",Gødning!J143)</f>
      </c>
      <c r="K144" s="533">
        <f>IF(Gødning!K143="","",Gødning!K143)</f>
      </c>
      <c r="L144" s="533">
        <f>IF(Gødning!L143="","",Gødning!L143)</f>
      </c>
      <c r="M144" s="397">
        <f>IF(Gødning!M143="","",Gødning!M143)</f>
        <v>0</v>
      </c>
      <c r="N144" s="397">
        <f>IF(Gødning!N143="","",Gødning!N143)</f>
      </c>
      <c r="O144" s="532">
        <f>IF(Gødning!O143="","",Gødning!O143)</f>
        <v>0</v>
      </c>
      <c r="P144" s="397">
        <f>IF(Gødning!P143="","",Gødning!P143)</f>
      </c>
      <c r="Q144" s="532">
        <f>IF(Gødning!Q143="","",Gødning!Q143)</f>
      </c>
      <c r="R144" s="397">
        <f>IF(Gødning!R143="","",Gødning!R143)</f>
      </c>
      <c r="S144" s="397">
        <f>IF(Gødning!S143="","",Gødning!S143)</f>
      </c>
      <c r="T144" s="397">
        <f>IF(Gødning!T143="","",Gødning!T143)</f>
      </c>
      <c r="U144" s="397">
        <f>IF(Gødning!U143="","",Gødning!U143)</f>
      </c>
      <c r="V144" s="398">
        <f>IF(Gødning!V143="","",Gødning!V143)</f>
      </c>
      <c r="W144" s="355">
        <f>IF(Gødning!W143="","",Gødning!W143)</f>
      </c>
    </row>
    <row r="145" spans="1:23" ht="40.5">
      <c r="A145" s="367">
        <f>IF(Gødning!A144="","",Gødning!A144)</f>
        <v>0</v>
      </c>
      <c r="B145" s="354">
        <f>IF(Gødning!B144="","",Gødning!B144)</f>
      </c>
      <c r="C145" s="368">
        <f>IF(Gødning!C144="","",Gødning!C144)</f>
      </c>
      <c r="D145" s="532">
        <f>IF(Gødning!D144="","",Gødning!D144)</f>
        <v>0</v>
      </c>
      <c r="E145" s="397">
        <f>IF(Gødning!E144="","",Gødning!E144)</f>
        <v>0</v>
      </c>
      <c r="F145" s="532">
        <f>IF(Gødning!F144="","",Gødning!F144)</f>
        <v>0</v>
      </c>
      <c r="G145" s="397">
        <f>IF(Gødning!G144="","",Gødning!G144)</f>
        <v>0</v>
      </c>
      <c r="H145" s="397">
        <f>IF(Gødning!H144="","",Gødning!H144)</f>
      </c>
      <c r="I145" s="533">
        <f>IF(Gødning!I144="","",Gødning!I144)</f>
      </c>
      <c r="J145" s="533">
        <f>IF(Gødning!J144="","",Gødning!J144)</f>
      </c>
      <c r="K145" s="533">
        <f>IF(Gødning!K144="","",Gødning!K144)</f>
      </c>
      <c r="L145" s="533">
        <f>IF(Gødning!L144="","",Gødning!L144)</f>
      </c>
      <c r="M145" s="397">
        <f>IF(Gødning!M144="","",Gødning!M144)</f>
        <v>0</v>
      </c>
      <c r="N145" s="397">
        <f>IF(Gødning!N144="","",Gødning!N144)</f>
      </c>
      <c r="O145" s="532">
        <f>IF(Gødning!O144="","",Gødning!O144)</f>
        <v>0</v>
      </c>
      <c r="P145" s="397">
        <f>IF(Gødning!P144="","",Gødning!P144)</f>
      </c>
      <c r="Q145" s="532">
        <f>IF(Gødning!Q144="","",Gødning!Q144)</f>
      </c>
      <c r="R145" s="397">
        <f>IF(Gødning!R144="","",Gødning!R144)</f>
      </c>
      <c r="S145" s="397">
        <f>IF(Gødning!S144="","",Gødning!S144)</f>
      </c>
      <c r="T145" s="397">
        <f>IF(Gødning!T144="","",Gødning!T144)</f>
      </c>
      <c r="U145" s="397">
        <f>IF(Gødning!U144="","",Gødning!U144)</f>
      </c>
      <c r="V145" s="398">
        <f>IF(Gødning!V144="","",Gødning!V144)</f>
      </c>
      <c r="W145" s="355">
        <f>IF(Gødning!W144="","",Gødning!W144)</f>
      </c>
    </row>
    <row r="146" spans="1:23" ht="40.5">
      <c r="A146" s="367" t="str">
        <f>IF(Gødning!A145="","",Gødning!A145)</f>
        <v>Handelsvare</v>
      </c>
      <c r="B146" s="354">
        <f>IF(Gødning!B145="","",Gødning!B145)</f>
      </c>
      <c r="C146" s="368">
        <f>IF(Gødning!C145="","",Gødning!C145)</f>
      </c>
      <c r="D146" s="532">
        <f>IF(Gødning!D145="","",Gødning!D145)</f>
        <v>0</v>
      </c>
      <c r="E146" s="397" t="str">
        <f>IF(Gødning!E145="","",Gødning!E145)</f>
        <v>kg.</v>
      </c>
      <c r="F146" s="532">
        <f>IF(Gødning!F145="","",Gødning!F145)</f>
        <v>0</v>
      </c>
      <c r="G146" s="397" t="str">
        <f>IF(Gødning!G145="","",Gødning!G145)</f>
        <v>kr.</v>
      </c>
      <c r="H146" s="397">
        <f>IF(Gødning!H145="","",Gødning!H145)</f>
      </c>
      <c r="I146" s="397">
        <f>IF(Gødning!I145="","",Gødning!I145)</f>
      </c>
      <c r="J146" s="673" t="str">
        <f>IF(Gødning!J145="","",Gødning!J145)</f>
        <v>Udbringningsomkostninger</v>
      </c>
      <c r="K146" s="674"/>
      <c r="L146" s="675"/>
      <c r="M146" s="397">
        <f>IF(Gødning!M145="","",Gødning!M145)</f>
        <v>0</v>
      </c>
      <c r="N146" s="397" t="str">
        <f>IF(Gødning!N145="","",Gødning!N145)</f>
        <v>ha.</v>
      </c>
      <c r="O146" s="532">
        <f>IF(Gødning!O145="","",Gødning!O145)</f>
        <v>0</v>
      </c>
      <c r="P146" s="397" t="str">
        <f>IF(Gødning!P145="","",Gødning!P145)</f>
        <v>kr.</v>
      </c>
      <c r="Q146" s="532">
        <f>IF(Gødning!Q145="","",Gødning!Q145)</f>
        <v>0</v>
      </c>
      <c r="R146" s="397" t="str">
        <f>IF(Gødning!R145="","",Gødning!R145)</f>
        <v>kg.</v>
      </c>
      <c r="S146" s="397">
        <f>IF(Gødning!S145="","",Gødning!S145)</f>
      </c>
      <c r="T146" s="397">
        <f>IF(Gødning!T145="","",Gødning!T145)</f>
      </c>
      <c r="U146" s="397">
        <f>IF(Gødning!U145="","",Gødning!U145)</f>
      </c>
      <c r="V146" s="398">
        <f>IF(Gødning!V145="","",Gødning!V145)</f>
      </c>
      <c r="W146" s="355">
        <f>IF(Gødning!W145="","",Gødning!W145)</f>
      </c>
    </row>
    <row r="147" spans="1:23" ht="40.5">
      <c r="A147" s="367">
        <f>IF(Gødning!A146="","",Gødning!A146)</f>
      </c>
      <c r="B147" s="354">
        <f>IF(Gødning!B146="","",Gødning!B146)</f>
      </c>
      <c r="C147" s="368">
        <f>IF(Gødning!C146="","",Gødning!C146)</f>
      </c>
      <c r="D147" s="397">
        <f>IF(Gødning!D146="","",Gødning!D146)</f>
      </c>
      <c r="E147" s="397">
        <f>IF(Gødning!E146="","",Gødning!E146)</f>
      </c>
      <c r="F147" s="532">
        <f>IF(Gødning!F146="","",Gødning!F146)</f>
      </c>
      <c r="G147" s="397">
        <f>IF(Gødning!G146="","",Gødning!G146)</f>
      </c>
      <c r="H147" s="397">
        <f>IF(Gødning!H146="","",Gødning!H146)</f>
      </c>
      <c r="I147" s="397">
        <f>IF(Gødning!I146="","",Gødning!I146)</f>
      </c>
      <c r="J147" s="397">
        <f>IF(Gødning!J146="","",Gødning!J146)</f>
      </c>
      <c r="K147" s="397">
        <f>IF(Gødning!K146="","",Gødning!K146)</f>
      </c>
      <c r="L147" s="532">
        <f>IF(Gødning!L146="","",Gødning!L146)</f>
      </c>
      <c r="M147" s="397">
        <f>IF(Gødning!M146="","",Gødning!M146)</f>
      </c>
      <c r="N147" s="397">
        <f>IF(Gødning!N146="","",Gødning!N146)</f>
      </c>
      <c r="O147" s="397">
        <f>IF(Gødning!O146="","",Gødning!O146)</f>
      </c>
      <c r="P147" s="397">
        <f>IF(Gødning!P146="","",Gødning!P146)</f>
      </c>
      <c r="Q147" s="397">
        <f>IF(Gødning!Q146="","",Gødning!Q146)</f>
      </c>
      <c r="R147" s="397">
        <f>IF(Gødning!R146="","",Gødning!R146)</f>
      </c>
      <c r="S147" s="397">
        <f>IF(Gødning!S146="","",Gødning!S146)</f>
      </c>
      <c r="T147" s="397">
        <f>IF(Gødning!T146="","",Gødning!T146)</f>
      </c>
      <c r="U147" s="397">
        <f>IF(Gødning!U146="","",Gødning!U146)</f>
      </c>
      <c r="V147" s="398">
        <f>IF(Gødning!V146="","",Gødning!V146)</f>
      </c>
      <c r="W147" s="355">
        <f>IF(Gødning!W146="","",Gødning!W146)</f>
      </c>
    </row>
    <row r="148" spans="1:23" ht="40.5">
      <c r="A148" s="367">
        <f>IF(Gødning!A147="","",Gødning!A147)</f>
      </c>
      <c r="B148" s="354">
        <f>IF(Gødning!B147="","",Gødning!B147)</f>
      </c>
      <c r="C148" s="368">
        <f>IF(Gødning!C147="","",Gødning!C147)</f>
      </c>
      <c r="D148" s="397">
        <f>IF(Gødning!D147="","",Gødning!D147)</f>
      </c>
      <c r="E148" s="397">
        <f>IF(Gødning!E147="","",Gødning!E147)</f>
      </c>
      <c r="F148" s="532">
        <f>IF(Gødning!F147="","",Gødning!F147)</f>
      </c>
      <c r="G148" s="397">
        <f>IF(Gødning!G147="","",Gødning!G147)</f>
      </c>
      <c r="H148" s="397">
        <f>IF(Gødning!H147="","",Gødning!H147)</f>
      </c>
      <c r="I148" s="397">
        <f>IF(Gødning!I147="","",Gødning!I147)</f>
      </c>
      <c r="J148" s="397">
        <f>IF(Gødning!J147="","",Gødning!J147)</f>
      </c>
      <c r="K148" s="397">
        <f>IF(Gødning!K147="","",Gødning!K147)</f>
      </c>
      <c r="L148" s="532">
        <f>IF(Gødning!L147="","",Gødning!L147)</f>
      </c>
      <c r="M148" s="397">
        <f>IF(Gødning!M147="","",Gødning!M147)</f>
      </c>
      <c r="N148" s="397">
        <f>IF(Gødning!N147="","",Gødning!N147)</f>
      </c>
      <c r="O148" s="397">
        <f>IF(Gødning!O147="","",Gødning!O147)</f>
      </c>
      <c r="P148" s="397">
        <f>IF(Gødning!P147="","",Gødning!P147)</f>
      </c>
      <c r="Q148" s="397">
        <f>IF(Gødning!Q147="","",Gødning!Q147)</f>
      </c>
      <c r="R148" s="397">
        <f>IF(Gødning!R147="","",Gødning!R147)</f>
      </c>
      <c r="S148" s="397">
        <f>IF(Gødning!S147="","",Gødning!S147)</f>
      </c>
      <c r="T148" s="397">
        <f>IF(Gødning!T147="","",Gødning!T147)</f>
      </c>
      <c r="U148" s="397">
        <f>IF(Gødning!U147="","",Gødning!U147)</f>
      </c>
      <c r="V148" s="398">
        <f>IF(Gødning!V147="","",Gødning!V147)</f>
      </c>
      <c r="W148" s="355">
        <f>IF(Gødning!W147="","",Gødning!W147)</f>
      </c>
    </row>
    <row r="149" spans="1:23" ht="40.5">
      <c r="A149" s="676" t="str">
        <f>IF(Gødning!C149="","",Gødning!C149)</f>
        <v>Forventet omkostning</v>
      </c>
      <c r="B149" s="677"/>
      <c r="C149" s="368"/>
      <c r="D149" s="397">
        <f>IF(Gødning!D149="","",Gødning!D149)</f>
      </c>
      <c r="E149" s="397" t="str">
        <f>IF(Gødning!F149="","",Gødning!F149)</f>
        <v>Total</v>
      </c>
      <c r="F149" s="532">
        <f>IF(Gødning!G149="","",Gødning!G149)</f>
        <v>0</v>
      </c>
      <c r="G149" s="397" t="str">
        <f>IF(Gødning!I149="","",Gødning!I149)</f>
        <v>kr.</v>
      </c>
      <c r="H149" s="397">
        <f>IF(Gødning!H149="","",Gødning!H149)</f>
      </c>
      <c r="I149" s="397"/>
      <c r="J149" s="397">
        <f>IF(Gødning!J149="","",Gødning!J149)</f>
      </c>
      <c r="K149" s="397" t="str">
        <f>IF(Gødning!L149="","",Gødning!L149)</f>
        <v>Kr/ha</v>
      </c>
      <c r="L149" s="532">
        <f>IF(Gødning!M149="","",Gødning!M149)</f>
        <v>0</v>
      </c>
      <c r="M149" s="397"/>
      <c r="N149" s="397">
        <f>IF(Gødning!N148="","",Gødning!N148)</f>
      </c>
      <c r="O149" s="397">
        <f>IF(Gødning!O148="","",Gødning!O148)</f>
      </c>
      <c r="P149" s="397">
        <f>IF(Gødning!P148="","",Gødning!P148)</f>
      </c>
      <c r="Q149" s="397">
        <f>IF(Gødning!Q148="","",Gødning!Q148)</f>
      </c>
      <c r="R149" s="397">
        <f>IF(Gødning!R148="","",Gødning!R148)</f>
      </c>
      <c r="S149" s="397">
        <f>IF(Gødning!S148="","",Gødning!S148)</f>
      </c>
      <c r="T149" s="397">
        <f>IF(Gødning!T148="","",Gødning!T148)</f>
      </c>
      <c r="U149" s="397">
        <f>IF(Gødning!U148="","",Gødning!U148)</f>
      </c>
      <c r="V149" s="398">
        <f>IF(Gødning!V148="","",Gødning!V148)</f>
      </c>
      <c r="W149" s="355">
        <f>IF(Gødning!W148="","",Gødning!W148)</f>
      </c>
    </row>
    <row r="150" spans="1:23" ht="40.5">
      <c r="A150" s="367">
        <f>IF(Gødning!A149="","",Gødning!A149)</f>
      </c>
      <c r="B150" s="354">
        <f>IF(Gødning!B149="","",Gødning!B149)</f>
      </c>
      <c r="C150" s="367"/>
      <c r="D150" s="367"/>
      <c r="E150" s="367"/>
      <c r="F150" s="367"/>
      <c r="G150" s="367"/>
      <c r="H150" s="367"/>
      <c r="I150" s="367"/>
      <c r="J150" s="367"/>
      <c r="K150" s="367"/>
      <c r="L150" s="367"/>
      <c r="M150" s="367"/>
      <c r="N150" s="367"/>
      <c r="O150" s="367">
        <f>IF(Gødning!O149="","",Gødning!O149)</f>
      </c>
      <c r="P150" s="367">
        <f>IF(Gødning!P149="","",Gødning!P149)</f>
      </c>
      <c r="Q150" s="367">
        <f>IF(Gødning!Q149="","",Gødning!Q149)</f>
      </c>
      <c r="R150" s="397">
        <f>IF(Gødning!R149="","",Gødning!R149)</f>
      </c>
      <c r="S150" s="397">
        <f>IF(Gødning!S149="","",Gødning!S149)</f>
      </c>
      <c r="T150" s="397">
        <f>IF(Gødning!T149="","",Gødning!T149)</f>
      </c>
      <c r="U150" s="397">
        <f>IF(Gødning!U149="","",Gødning!U149)</f>
      </c>
      <c r="V150" s="398">
        <f>IF(Gødning!V149="","",Gødning!V149)</f>
      </c>
      <c r="W150" s="355">
        <f>IF(Gødning!W149="","",Gødning!W149)</f>
      </c>
    </row>
    <row r="151" spans="1:23" ht="40.5">
      <c r="A151" s="367">
        <f>IF(Gødning!A150="","",Gødning!A150)</f>
      </c>
      <c r="B151" s="354">
        <f>IF(Gødning!B150="","",Gødning!B150)</f>
      </c>
      <c r="C151" s="368">
        <f>IF(Gødning!C150="","",Gødning!C150)</f>
      </c>
      <c r="D151" s="397">
        <f>IF(Gødning!D150="","",Gødning!D150)</f>
      </c>
      <c r="E151" s="397">
        <f>IF(Gødning!E150="","",Gødning!E150)</f>
      </c>
      <c r="F151" s="397">
        <f>IF(Gødning!F150="","",Gødning!F150)</f>
      </c>
      <c r="G151" s="397">
        <f>IF(Gødning!G150="","",Gødning!G150)</f>
      </c>
      <c r="H151" s="397">
        <f>IF(Gødning!H150="","",Gødning!H150)</f>
      </c>
      <c r="I151" s="397">
        <f>IF(Gødning!I150="","",Gødning!I150)</f>
      </c>
      <c r="J151" s="397">
        <f>IF(Gødning!J150="","",Gødning!J150)</f>
      </c>
      <c r="K151" s="397">
        <f>IF(Gødning!K150="","",Gødning!K150)</f>
      </c>
      <c r="L151" s="397">
        <f>IF(Gødning!L150="","",Gødning!L150)</f>
      </c>
      <c r="M151" s="397">
        <f>IF(Gødning!M150="","",Gødning!M150)</f>
      </c>
      <c r="N151" s="397">
        <f>IF(Gødning!N150="","",Gødning!N150)</f>
      </c>
      <c r="O151" s="397">
        <f>IF(Gødning!O150="","",Gødning!O150)</f>
      </c>
      <c r="P151" s="397">
        <f>IF(Gødning!P150="","",Gødning!P150)</f>
      </c>
      <c r="Q151" s="397">
        <f>IF(Gødning!Q150="","",Gødning!Q150)</f>
      </c>
      <c r="R151" s="397">
        <f>IF(Gødning!R150="","",Gødning!R150)</f>
      </c>
      <c r="S151" s="397">
        <f>IF(Gødning!S150="","",Gødning!S150)</f>
      </c>
      <c r="T151" s="397">
        <f>IF(Gødning!T150="","",Gødning!T150)</f>
      </c>
      <c r="U151" s="397">
        <f>IF(Gødning!U150="","",Gødning!U150)</f>
      </c>
      <c r="V151" s="398">
        <f>IF(Gødning!V150="","",Gødning!V150)</f>
      </c>
      <c r="W151" s="355">
        <f>IF(Gødning!W150="","",Gødning!W150)</f>
      </c>
    </row>
    <row r="152" spans="1:23" ht="40.5">
      <c r="A152" s="367">
        <f>IF(Gødning!A151="","",Gødning!A151)</f>
      </c>
      <c r="B152" s="354">
        <f>IF(Gødning!B151="","",Gødning!B151)</f>
      </c>
      <c r="C152" s="368">
        <f>IF(Gødning!C151="","",Gødning!C151)</f>
      </c>
      <c r="D152" s="397">
        <f>IF(Gødning!D151="","",Gødning!D151)</f>
      </c>
      <c r="E152" s="397">
        <f>IF(Gødning!E151="","",Gødning!E151)</f>
      </c>
      <c r="F152" s="397">
        <f>IF(Gødning!F151="","",Gødning!F151)</f>
      </c>
      <c r="G152" s="397">
        <f>IF(Gødning!G151="","",Gødning!G151)</f>
      </c>
      <c r="H152" s="397">
        <f>IF(Gødning!H151="","",Gødning!H151)</f>
      </c>
      <c r="I152" s="397">
        <f>IF(Gødning!I151="","",Gødning!I151)</f>
      </c>
      <c r="J152" s="397">
        <f>IF(Gødning!J151="","",Gødning!J151)</f>
      </c>
      <c r="K152" s="397">
        <f>IF(Gødning!K151="","",Gødning!K151)</f>
      </c>
      <c r="L152" s="397">
        <f>IF(Gødning!L151="","",Gødning!L151)</f>
      </c>
      <c r="M152" s="397">
        <f>IF(Gødning!M151="","",Gødning!M151)</f>
      </c>
      <c r="N152" s="397">
        <f>IF(Gødning!N151="","",Gødning!N151)</f>
      </c>
      <c r="O152" s="397">
        <f>IF(Gødning!O151="","",Gødning!O151)</f>
      </c>
      <c r="P152" s="397">
        <f>IF(Gødning!P151="","",Gødning!P151)</f>
      </c>
      <c r="Q152" s="397">
        <f>IF(Gødning!Q151="","",Gødning!Q151)</f>
      </c>
      <c r="R152" s="397">
        <f>IF(Gødning!R151="","",Gødning!R151)</f>
      </c>
      <c r="S152" s="397">
        <f>IF(Gødning!S151="","",Gødning!S151)</f>
      </c>
      <c r="T152" s="397">
        <f>IF(Gødning!T151="","",Gødning!T151)</f>
      </c>
      <c r="U152" s="397">
        <f>IF(Gødning!U151="","",Gødning!U151)</f>
      </c>
      <c r="V152" s="398">
        <f>IF(Gødning!V151="","",Gødning!V151)</f>
      </c>
      <c r="W152" s="355">
        <f>IF(Gødning!W151="","",Gødning!W151)</f>
      </c>
    </row>
    <row r="153" spans="1:23" ht="40.5">
      <c r="A153" s="367" t="str">
        <f>IF(Gødning!A152="","",Gødning!A152)</f>
        <v>Ikke flere…</v>
      </c>
      <c r="B153" s="354">
        <f>IF(Gødning!B152="","",Gødning!B152)</f>
      </c>
      <c r="C153" s="368">
        <f>IF(Gødning!C152="","",Gødning!C152)</f>
      </c>
      <c r="D153" s="397">
        <f>IF(Gødning!D152="","",Gødning!D152)</f>
      </c>
      <c r="E153" s="397">
        <f>IF(Gødning!E152="","",Gødning!E152)</f>
      </c>
      <c r="F153" s="397">
        <f>IF(Gødning!F152="","",Gødning!F152)</f>
      </c>
      <c r="G153" s="397">
        <f>IF(Gødning!G152="","",Gødning!G152)</f>
      </c>
      <c r="H153" s="397">
        <f>IF(Gødning!H152="","",Gødning!H152)</f>
      </c>
      <c r="I153" s="397">
        <f>IF(Gødning!I152="","",Gødning!I152)</f>
      </c>
      <c r="J153" s="397">
        <f>IF(Gødning!J152="","",Gødning!J152)</f>
      </c>
      <c r="K153" s="397">
        <f>IF(Gødning!K152="","",Gødning!K152)</f>
      </c>
      <c r="L153" s="397" t="str">
        <f>IF(Gødning!L152="","",Gødning!L152)</f>
        <v>PROKNUS</v>
      </c>
      <c r="M153" s="397">
        <f>IF(Gødning!M152="","",Gødning!M152)</f>
      </c>
      <c r="N153" s="678" t="str">
        <f>IF(Gødning!N152="","",Gødning!N152)</f>
        <v>©  Copyright Truls Wiberg</v>
      </c>
      <c r="O153" s="679"/>
      <c r="P153" s="675"/>
      <c r="Q153" s="529">
        <f ca="1">NOW()</f>
        <v>39591.366705092594</v>
      </c>
      <c r="R153" s="397">
        <f>IF(Gødning!R152="","",Gødning!R152)</f>
      </c>
      <c r="S153" s="397">
        <f>IF(Gødning!S152="","",Gødning!S152)</f>
      </c>
      <c r="T153" s="397">
        <f>IF(Gødning!T152="","",Gødning!T152)</f>
      </c>
      <c r="U153" s="397">
        <f>IF(Gødning!U152="","",Gødning!U152)</f>
      </c>
      <c r="V153" s="398">
        <f>IF(Gødning!V152="","",Gødning!V152)</f>
      </c>
      <c r="W153" s="355">
        <f>IF(Gødning!W152="","",Gødning!W152)</f>
      </c>
    </row>
    <row r="154" spans="1:23" ht="40.5">
      <c r="A154" s="367">
        <f>IF(Gødning!A153="","",Gødning!A153)</f>
      </c>
      <c r="B154" s="354">
        <f>IF(Gødning!B153="","",Gødning!B153)</f>
      </c>
      <c r="C154" s="368">
        <f>IF(Gødning!C153="","",Gødning!C153)</f>
      </c>
      <c r="D154" s="397">
        <f>IF(Gødning!D153="","",Gødning!D153)</f>
      </c>
      <c r="E154" s="397">
        <f>IF(Gødning!E153="","",Gødning!E153)</f>
      </c>
      <c r="F154" s="397">
        <f>IF(Gødning!F153="","",Gødning!F153)</f>
      </c>
      <c r="G154" s="397">
        <f>IF(Gødning!G153="","",Gødning!G153)</f>
      </c>
      <c r="H154" s="397">
        <f>IF(Gødning!H153="","",Gødning!H153)</f>
      </c>
      <c r="I154" s="397">
        <f>IF(Gødning!I153="","",Gødning!I153)</f>
      </c>
      <c r="J154" s="397">
        <f>IF(Gødning!J153="","",Gødning!J153)</f>
      </c>
      <c r="K154" s="397">
        <f>IF(Gødning!K153="","",Gødning!K153)</f>
      </c>
      <c r="L154" s="397">
        <f>IF(Gødning!L153="","",Gødning!L153)</f>
      </c>
      <c r="M154" s="397">
        <f>IF(Gødning!M153="","",Gødning!M153)</f>
      </c>
      <c r="N154" s="397">
        <f>IF(Gødning!N153="","",Gødning!N153)</f>
      </c>
      <c r="O154" s="397">
        <f>IF(Gødning!O153="","",Gødning!O153)</f>
      </c>
      <c r="P154" s="397">
        <f>IF(Gødning!P153="","",Gødning!P153)</f>
      </c>
      <c r="Q154" s="397">
        <f>IF(Gødning!Q153="","",Gødning!Q153)</f>
      </c>
      <c r="R154" s="397">
        <f>IF(Gødning!R153="","",Gødning!R153)</f>
      </c>
      <c r="S154" s="397">
        <f>IF(Gødning!S153="","",Gødning!S153)</f>
      </c>
      <c r="T154" s="397">
        <f>IF(Gødning!T153="","",Gødning!T153)</f>
      </c>
      <c r="U154" s="397">
        <f>IF(Gødning!U153="","",Gødning!U153)</f>
      </c>
      <c r="V154" s="398">
        <f>IF(Gødning!V153="","",Gødning!V153)</f>
      </c>
      <c r="W154" s="355">
        <f>IF(Gødning!W153="","",Gødning!W153)</f>
      </c>
    </row>
    <row r="155" spans="1:23" ht="40.5">
      <c r="A155" s="367">
        <f>IF(Gødning!A154="","",Gødning!A154)</f>
      </c>
      <c r="B155" s="354">
        <f>IF(Gødning!B154="","",Gødning!B154)</f>
      </c>
      <c r="C155" s="368">
        <f>IF(Gødning!C154="","",Gødning!C154)</f>
      </c>
      <c r="D155" s="397">
        <f>IF(Gødning!D154="","",Gødning!D154)</f>
      </c>
      <c r="E155" s="397">
        <f>IF(Gødning!E154="","",Gødning!E154)</f>
      </c>
      <c r="F155" s="397">
        <f>IF(Gødning!F154="","",Gødning!F154)</f>
      </c>
      <c r="G155" s="397">
        <f>IF(Gødning!G154="","",Gødning!G154)</f>
      </c>
      <c r="H155" s="397">
        <f>IF(Gødning!H154="","",Gødning!H154)</f>
      </c>
      <c r="I155" s="397">
        <f>IF(Gødning!I154="","",Gødning!I154)</f>
      </c>
      <c r="J155" s="397">
        <f>IF(Gødning!J154="","",Gødning!J154)</f>
      </c>
      <c r="K155" s="397">
        <f>IF(Gødning!K154="","",Gødning!K154)</f>
      </c>
      <c r="L155" s="397">
        <f>IF(Gødning!L154="","",Gødning!L154)</f>
      </c>
      <c r="M155" s="397">
        <f>IF(Gødning!M154="","",Gødning!M154)</f>
      </c>
      <c r="N155" s="397">
        <f>IF(Gødning!N154="","",Gødning!N154)</f>
      </c>
      <c r="O155" s="397">
        <f>IF(Gødning!O154="","",Gødning!O154)</f>
      </c>
      <c r="P155" s="397">
        <f>IF(Gødning!P154="","",Gødning!P154)</f>
      </c>
      <c r="Q155" s="397">
        <f>IF(Gødning!Q154="","",Gødning!Q154)</f>
      </c>
      <c r="R155" s="397">
        <f>IF(Gødning!R154="","",Gødning!R154)</f>
      </c>
      <c r="S155" s="397">
        <f>IF(Gødning!S154="","",Gødning!S154)</f>
      </c>
      <c r="T155" s="397">
        <f>IF(Gødning!T154="","",Gødning!T154)</f>
      </c>
      <c r="U155" s="397">
        <f>IF(Gødning!U154="","",Gødning!U154)</f>
      </c>
      <c r="V155" s="398">
        <f>IF(Gødning!V154="","",Gødning!V154)</f>
      </c>
      <c r="W155" s="355">
        <f>IF(Gødning!W154="","",Gødning!W154)</f>
      </c>
    </row>
    <row r="156" spans="1:23" ht="40.5">
      <c r="A156" s="367">
        <f>IF(Gødning!A155="","",Gødning!A155)</f>
      </c>
      <c r="B156" s="354">
        <f>IF(Gødning!B155="","",Gødning!B155)</f>
      </c>
      <c r="C156" s="368">
        <f>IF(Gødning!C155="","",Gødning!C155)</f>
      </c>
      <c r="D156" s="397">
        <f>IF(Gødning!D155="","",Gødning!D155)</f>
      </c>
      <c r="E156" s="397">
        <f>IF(Gødning!E155="","",Gødning!E155)</f>
      </c>
      <c r="F156" s="397">
        <f>IF(Gødning!F155="","",Gødning!F155)</f>
      </c>
      <c r="G156" s="397">
        <f>IF(Gødning!G155="","",Gødning!G155)</f>
      </c>
      <c r="H156" s="397">
        <f>IF(Gødning!H155="","",Gødning!H155)</f>
      </c>
      <c r="I156" s="397">
        <f>IF(Gødning!I155="","",Gødning!I155)</f>
      </c>
      <c r="J156" s="397">
        <f>IF(Gødning!J155="","",Gødning!J155)</f>
      </c>
      <c r="K156" s="397">
        <f>IF(Gødning!K155="","",Gødning!K155)</f>
      </c>
      <c r="L156" s="397">
        <f>IF(Gødning!L155="","",Gødning!L155)</f>
      </c>
      <c r="M156" s="397">
        <f>IF(Gødning!M155="","",Gødning!M155)</f>
      </c>
      <c r="N156" s="397">
        <f>IF(Gødning!N155="","",Gødning!N155)</f>
      </c>
      <c r="O156" s="397">
        <f>IF(Gødning!O155="","",Gødning!O155)</f>
      </c>
      <c r="P156" s="397">
        <f>IF(Gødning!P155="","",Gødning!P155)</f>
      </c>
      <c r="Q156" s="397">
        <f>IF(Gødning!Q155="","",Gødning!Q155)</f>
      </c>
      <c r="R156" s="397">
        <f>IF(Gødning!R155="","",Gødning!R155)</f>
      </c>
      <c r="S156" s="397">
        <f>IF(Gødning!S155="","",Gødning!S155)</f>
      </c>
      <c r="T156" s="397">
        <f>IF(Gødning!T155="","",Gødning!T155)</f>
      </c>
      <c r="U156" s="397">
        <f>IF(Gødning!U155="","",Gødning!U155)</f>
      </c>
      <c r="V156" s="398">
        <f>IF(Gødning!V155="","",Gødning!V155)</f>
      </c>
      <c r="W156" s="355">
        <f>IF(Gødning!W155="","",Gødning!W155)</f>
      </c>
    </row>
    <row r="157" spans="1:23" ht="40.5">
      <c r="A157" s="367">
        <f>IF(Gødning!A156="","",Gødning!A156)</f>
      </c>
      <c r="B157" s="354">
        <f>IF(Gødning!B156="","",Gødning!B156)</f>
      </c>
      <c r="C157" s="368">
        <f>IF(Gødning!C156="","",Gødning!C156)</f>
      </c>
      <c r="D157" s="397">
        <f>IF(Gødning!D156="","",Gødning!D156)</f>
      </c>
      <c r="E157" s="397">
        <f>IF(Gødning!E156="","",Gødning!E156)</f>
      </c>
      <c r="F157" s="397">
        <f>IF(Gødning!F156="","",Gødning!F156)</f>
      </c>
      <c r="G157" s="397">
        <f>IF(Gødning!G156="","",Gødning!G156)</f>
      </c>
      <c r="H157" s="397">
        <f>IF(Gødning!H156="","",Gødning!H156)</f>
      </c>
      <c r="I157" s="397">
        <f>IF(Gødning!I156="","",Gødning!I156)</f>
      </c>
      <c r="J157" s="397">
        <f>IF(Gødning!J156="","",Gødning!J156)</f>
      </c>
      <c r="K157" s="397">
        <f>IF(Gødning!K156="","",Gødning!K156)</f>
      </c>
      <c r="L157" s="397">
        <f>IF(Gødning!L156="","",Gødning!L156)</f>
      </c>
      <c r="M157" s="397">
        <f>IF(Gødning!M156="","",Gødning!M156)</f>
      </c>
      <c r="N157" s="397">
        <f>IF(Gødning!N156="","",Gødning!N156)</f>
      </c>
      <c r="O157" s="397">
        <f>IF(Gødning!O156="","",Gødning!O156)</f>
      </c>
      <c r="P157" s="397">
        <f>IF(Gødning!P156="","",Gødning!P156)</f>
      </c>
      <c r="Q157" s="397">
        <f>IF(Gødning!Q156="","",Gødning!Q156)</f>
      </c>
      <c r="R157" s="397">
        <f>IF(Gødning!R156="","",Gødning!R156)</f>
      </c>
      <c r="S157" s="397">
        <f>IF(Gødning!S156="","",Gødning!S156)</f>
      </c>
      <c r="T157" s="397">
        <f>IF(Gødning!T156="","",Gødning!T156)</f>
      </c>
      <c r="U157" s="397">
        <f>IF(Gødning!U156="","",Gødning!U156)</f>
      </c>
      <c r="V157" s="398">
        <f>IF(Gødning!V156="","",Gødning!V156)</f>
      </c>
      <c r="W157" s="355">
        <f>IF(Gødning!W156="","",Gødning!W156)</f>
      </c>
    </row>
    <row r="158" spans="1:23" ht="40.5">
      <c r="A158" s="367">
        <f>IF(Gødning!A157="","",Gødning!A157)</f>
      </c>
      <c r="B158" s="354">
        <f>IF(Gødning!B157="","",Gødning!B157)</f>
      </c>
      <c r="C158" s="368">
        <f>IF(Gødning!C157="","",Gødning!C157)</f>
      </c>
      <c r="D158" s="397">
        <f>IF(Gødning!D157="","",Gødning!D157)</f>
      </c>
      <c r="E158" s="397">
        <f>IF(Gødning!E157="","",Gødning!E157)</f>
      </c>
      <c r="F158" s="397">
        <f>IF(Gødning!F157="","",Gødning!F157)</f>
      </c>
      <c r="G158" s="397">
        <f>IF(Gødning!G157="","",Gødning!G157)</f>
      </c>
      <c r="H158" s="397">
        <f>IF(Gødning!H157="","",Gødning!H157)</f>
      </c>
      <c r="I158" s="397">
        <f>IF(Gødning!I157="","",Gødning!I157)</f>
      </c>
      <c r="J158" s="397">
        <f>IF(Gødning!J157="","",Gødning!J157)</f>
      </c>
      <c r="K158" s="397">
        <f>IF(Gødning!K157="","",Gødning!K157)</f>
      </c>
      <c r="L158" s="397">
        <f>IF(Gødning!L157="","",Gødning!L157)</f>
      </c>
      <c r="M158" s="397">
        <f>IF(Gødning!M157="","",Gødning!M157)</f>
      </c>
      <c r="N158" s="397">
        <f>IF(Gødning!N157="","",Gødning!N157)</f>
      </c>
      <c r="O158" s="397">
        <f>IF(Gødning!O157="","",Gødning!O157)</f>
      </c>
      <c r="P158" s="397">
        <f>IF(Gødning!P157="","",Gødning!P157)</f>
      </c>
      <c r="Q158" s="397">
        <f>IF(Gødning!Q157="","",Gødning!Q157)</f>
      </c>
      <c r="R158" s="397">
        <f>IF(Gødning!R157="","",Gødning!R157)</f>
      </c>
      <c r="S158" s="397">
        <f>IF(Gødning!S157="","",Gødning!S157)</f>
      </c>
      <c r="T158" s="397">
        <f>IF(Gødning!T157="","",Gødning!T157)</f>
      </c>
      <c r="U158" s="397">
        <f>IF(Gødning!U157="","",Gødning!U157)</f>
      </c>
      <c r="V158" s="398">
        <f>IF(Gødning!V157="","",Gødning!V157)</f>
      </c>
      <c r="W158" s="355">
        <f>IF(Gødning!W157="","",Gødning!W157)</f>
      </c>
    </row>
    <row r="159" spans="1:23" ht="40.5">
      <c r="A159" s="367">
        <f>IF(Gødning!A158="","",Gødning!A158)</f>
      </c>
      <c r="B159" s="354">
        <f>IF(Gødning!B158="","",Gødning!B158)</f>
      </c>
      <c r="C159" s="368">
        <f>IF(Gødning!C158="","",Gødning!C158)</f>
      </c>
      <c r="D159" s="397">
        <f>IF(Gødning!D158="","",Gødning!D158)</f>
      </c>
      <c r="E159" s="397">
        <f>IF(Gødning!E158="","",Gødning!E158)</f>
      </c>
      <c r="F159" s="397">
        <f>IF(Gødning!F158="","",Gødning!F158)</f>
      </c>
      <c r="G159" s="397">
        <f>IF(Gødning!G158="","",Gødning!G158)</f>
      </c>
      <c r="H159" s="397">
        <f>IF(Gødning!H158="","",Gødning!H158)</f>
      </c>
      <c r="I159" s="397">
        <f>IF(Gødning!I158="","",Gødning!I158)</f>
      </c>
      <c r="J159" s="397">
        <f>IF(Gødning!J158="","",Gødning!J158)</f>
      </c>
      <c r="K159" s="397">
        <f>IF(Gødning!K158="","",Gødning!K158)</f>
      </c>
      <c r="L159" s="397">
        <f>IF(Gødning!L158="","",Gødning!L158)</f>
      </c>
      <c r="M159" s="397">
        <f>IF(Gødning!M158="","",Gødning!M158)</f>
      </c>
      <c r="N159" s="397">
        <f>IF(Gødning!N158="","",Gødning!N158)</f>
      </c>
      <c r="O159" s="397">
        <f>IF(Gødning!O158="","",Gødning!O158)</f>
      </c>
      <c r="P159" s="397">
        <f>IF(Gødning!P158="","",Gødning!P158)</f>
      </c>
      <c r="Q159" s="397">
        <f>IF(Gødning!Q158="","",Gødning!Q158)</f>
      </c>
      <c r="R159" s="397">
        <f>IF(Gødning!R158="","",Gødning!R158)</f>
      </c>
      <c r="S159" s="397">
        <f>IF(Gødning!S158="","",Gødning!S158)</f>
      </c>
      <c r="T159" s="397">
        <f>IF(Gødning!T158="","",Gødning!T158)</f>
      </c>
      <c r="U159" s="397">
        <f>IF(Gødning!U158="","",Gødning!U158)</f>
      </c>
      <c r="V159" s="398">
        <f>IF(Gødning!V158="","",Gødning!V158)</f>
      </c>
      <c r="W159" s="355">
        <f>IF(Gødning!W158="","",Gødning!W158)</f>
      </c>
    </row>
    <row r="160" spans="1:23" ht="40.5">
      <c r="A160" s="367">
        <f>IF(Gødning!A159="","",Gødning!A159)</f>
      </c>
      <c r="B160" s="354">
        <f>IF(Gødning!B159="","",Gødning!B159)</f>
      </c>
      <c r="C160" s="368">
        <f>IF(Gødning!C159="","",Gødning!C159)</f>
      </c>
      <c r="D160" s="397">
        <f>IF(Gødning!D159="","",Gødning!D159)</f>
      </c>
      <c r="E160" s="397">
        <f>IF(Gødning!E159="","",Gødning!E159)</f>
      </c>
      <c r="F160" s="397">
        <f>IF(Gødning!F159="","",Gødning!F159)</f>
      </c>
      <c r="G160" s="397">
        <f>IF(Gødning!G159="","",Gødning!G159)</f>
      </c>
      <c r="H160" s="397">
        <f>IF(Gødning!H159="","",Gødning!H159)</f>
      </c>
      <c r="I160" s="397">
        <f>IF(Gødning!I159="","",Gødning!I159)</f>
      </c>
      <c r="J160" s="397">
        <f>IF(Gødning!J159="","",Gødning!J159)</f>
      </c>
      <c r="K160" s="397">
        <f>IF(Gødning!K159="","",Gødning!K159)</f>
      </c>
      <c r="L160" s="397">
        <f>IF(Gødning!L159="","",Gødning!L159)</f>
      </c>
      <c r="M160" s="397">
        <f>IF(Gødning!M159="","",Gødning!M159)</f>
      </c>
      <c r="N160" s="397">
        <f>IF(Gødning!N159="","",Gødning!N159)</f>
      </c>
      <c r="O160" s="397">
        <f>IF(Gødning!O159="","",Gødning!O159)</f>
      </c>
      <c r="P160" s="397">
        <f>IF(Gødning!P159="","",Gødning!P159)</f>
      </c>
      <c r="Q160" s="397">
        <f>IF(Gødning!Q159="","",Gødning!Q159)</f>
      </c>
      <c r="R160" s="397">
        <f>IF(Gødning!R159="","",Gødning!R159)</f>
      </c>
      <c r="S160" s="397">
        <f>IF(Gødning!S159="","",Gødning!S159)</f>
      </c>
      <c r="T160" s="397">
        <f>IF(Gødning!T159="","",Gødning!T159)</f>
      </c>
      <c r="U160" s="397">
        <f>IF(Gødning!U159="","",Gødning!U159)</f>
      </c>
      <c r="V160" s="398">
        <f>IF(Gødning!V159="","",Gødning!V159)</f>
      </c>
      <c r="W160" s="355">
        <f>IF(Gødning!W159="","",Gødning!W159)</f>
      </c>
    </row>
    <row r="161" spans="1:23" ht="40.5">
      <c r="A161" s="367">
        <f>IF(Gødning!A160="","",Gødning!A160)</f>
      </c>
      <c r="B161" s="354">
        <f>IF(Gødning!B160="","",Gødning!B160)</f>
      </c>
      <c r="C161" s="368">
        <f>IF(Gødning!C160="","",Gødning!C160)</f>
      </c>
      <c r="D161" s="397">
        <f>IF(Gødning!D160="","",Gødning!D160)</f>
      </c>
      <c r="E161" s="397">
        <f>IF(Gødning!E160="","",Gødning!E160)</f>
      </c>
      <c r="F161" s="397">
        <f>IF(Gødning!F160="","",Gødning!F160)</f>
      </c>
      <c r="G161" s="397">
        <f>IF(Gødning!G160="","",Gødning!G160)</f>
      </c>
      <c r="H161" s="397">
        <f>IF(Gødning!H160="","",Gødning!H160)</f>
      </c>
      <c r="I161" s="397">
        <f>IF(Gødning!I160="","",Gødning!I160)</f>
      </c>
      <c r="J161" s="397">
        <f>IF(Gødning!J160="","",Gødning!J160)</f>
      </c>
      <c r="K161" s="397">
        <f>IF(Gødning!K160="","",Gødning!K160)</f>
      </c>
      <c r="L161" s="397">
        <f>IF(Gødning!L160="","",Gødning!L160)</f>
      </c>
      <c r="M161" s="397">
        <f>IF(Gødning!M160="","",Gødning!M160)</f>
      </c>
      <c r="N161" s="397">
        <f>IF(Gødning!N160="","",Gødning!N160)</f>
      </c>
      <c r="O161" s="397">
        <f>IF(Gødning!O160="","",Gødning!O160)</f>
      </c>
      <c r="P161" s="397">
        <f>IF(Gødning!P160="","",Gødning!P160)</f>
      </c>
      <c r="Q161" s="397">
        <f>IF(Gødning!Q160="","",Gødning!Q160)</f>
      </c>
      <c r="R161" s="397">
        <f>IF(Gødning!R160="","",Gødning!R160)</f>
      </c>
      <c r="S161" s="397">
        <f>IF(Gødning!S160="","",Gødning!S160)</f>
      </c>
      <c r="T161" s="397">
        <f>IF(Gødning!T160="","",Gødning!T160)</f>
      </c>
      <c r="U161" s="397">
        <f>IF(Gødning!U160="","",Gødning!U160)</f>
      </c>
      <c r="V161" s="398">
        <f>IF(Gødning!V160="","",Gødning!V160)</f>
      </c>
      <c r="W161" s="355">
        <f>IF(Gødning!W160="","",Gødning!W160)</f>
      </c>
    </row>
    <row r="162" spans="1:23" ht="40.5">
      <c r="A162" s="367">
        <f>IF(Gødning!A161="","",Gødning!A161)</f>
      </c>
      <c r="B162" s="354">
        <f>IF(Gødning!B161="","",Gødning!B161)</f>
      </c>
      <c r="C162" s="368">
        <f>IF(Gødning!C161="","",Gødning!C161)</f>
      </c>
      <c r="D162" s="397">
        <f>IF(Gødning!D161="","",Gødning!D161)</f>
      </c>
      <c r="E162" s="397">
        <f>IF(Gødning!E161="","",Gødning!E161)</f>
      </c>
      <c r="F162" s="397">
        <f>IF(Gødning!F161="","",Gødning!F161)</f>
      </c>
      <c r="G162" s="397">
        <f>IF(Gødning!G161="","",Gødning!G161)</f>
      </c>
      <c r="H162" s="397">
        <f>IF(Gødning!H161="","",Gødning!H161)</f>
      </c>
      <c r="I162" s="397">
        <f>IF(Gødning!I161="","",Gødning!I161)</f>
      </c>
      <c r="J162" s="397">
        <f>IF(Gødning!J161="","",Gødning!J161)</f>
      </c>
      <c r="K162" s="397">
        <f>IF(Gødning!K161="","",Gødning!K161)</f>
      </c>
      <c r="L162" s="397">
        <f>IF(Gødning!L161="","",Gødning!L161)</f>
      </c>
      <c r="M162" s="397">
        <f>IF(Gødning!M161="","",Gødning!M161)</f>
      </c>
      <c r="N162" s="397">
        <f>IF(Gødning!N161="","",Gødning!N161)</f>
      </c>
      <c r="O162" s="397">
        <f>IF(Gødning!O161="","",Gødning!O161)</f>
      </c>
      <c r="P162" s="397">
        <f>IF(Gødning!P161="","",Gødning!P161)</f>
      </c>
      <c r="Q162" s="397">
        <f>IF(Gødning!Q161="","",Gødning!Q161)</f>
      </c>
      <c r="R162" s="397">
        <f>IF(Gødning!R161="","",Gødning!R161)</f>
      </c>
      <c r="S162" s="397">
        <f>IF(Gødning!S161="","",Gødning!S161)</f>
      </c>
      <c r="T162" s="397">
        <f>IF(Gødning!T161="","",Gødning!T161)</f>
      </c>
      <c r="U162" s="397">
        <f>IF(Gødning!U161="","",Gødning!U161)</f>
      </c>
      <c r="V162" s="398">
        <f>IF(Gødning!V161="","",Gødning!V161)</f>
      </c>
      <c r="W162" s="355">
        <f>IF(Gødning!W161="","",Gødning!W161)</f>
      </c>
    </row>
    <row r="163" spans="1:23" ht="40.5">
      <c r="A163" s="367">
        <f>IF(Gødning!A162="","",Gødning!A162)</f>
      </c>
      <c r="B163" s="354">
        <f>IF(Gødning!B162="","",Gødning!B162)</f>
      </c>
      <c r="C163" s="368">
        <f>IF(Gødning!C162="","",Gødning!C162)</f>
      </c>
      <c r="D163" s="397">
        <f>IF(Gødning!D162="","",Gødning!D162)</f>
      </c>
      <c r="E163" s="397">
        <f>IF(Gødning!E162="","",Gødning!E162)</f>
      </c>
      <c r="F163" s="397">
        <f>IF(Gødning!F162="","",Gødning!F162)</f>
      </c>
      <c r="G163" s="397">
        <f>IF(Gødning!G162="","",Gødning!G162)</f>
      </c>
      <c r="H163" s="397">
        <f>IF(Gødning!H162="","",Gødning!H162)</f>
      </c>
      <c r="I163" s="397">
        <f>IF(Gødning!I162="","",Gødning!I162)</f>
      </c>
      <c r="J163" s="397">
        <f>IF(Gødning!J162="","",Gødning!J162)</f>
      </c>
      <c r="K163" s="397">
        <f>IF(Gødning!K162="","",Gødning!K162)</f>
      </c>
      <c r="L163" s="397">
        <f>IF(Gødning!L162="","",Gødning!L162)</f>
      </c>
      <c r="M163" s="397">
        <f>IF(Gødning!M162="","",Gødning!M162)</f>
      </c>
      <c r="N163" s="397">
        <f>IF(Gødning!N162="","",Gødning!N162)</f>
      </c>
      <c r="O163" s="397">
        <f>IF(Gødning!O162="","",Gødning!O162)</f>
      </c>
      <c r="P163" s="397">
        <f>IF(Gødning!P162="","",Gødning!P162)</f>
      </c>
      <c r="Q163" s="397">
        <f>IF(Gødning!Q162="","",Gødning!Q162)</f>
      </c>
      <c r="R163" s="397">
        <f>IF(Gødning!R162="","",Gødning!R162)</f>
      </c>
      <c r="S163" s="397">
        <f>IF(Gødning!S162="","",Gødning!S162)</f>
      </c>
      <c r="T163" s="397">
        <f>IF(Gødning!T162="","",Gødning!T162)</f>
      </c>
      <c r="U163" s="397">
        <f>IF(Gødning!U162="","",Gødning!U162)</f>
      </c>
      <c r="V163" s="398">
        <f>IF(Gødning!V162="","",Gødning!V162)</f>
      </c>
      <c r="W163" s="355">
        <f>IF(Gødning!W162="","",Gødning!W162)</f>
      </c>
    </row>
    <row r="164" spans="1:23" ht="40.5">
      <c r="A164" s="367">
        <f>IF(Gødning!A163="","",Gødning!A163)</f>
      </c>
      <c r="B164" s="354">
        <f>IF(Gødning!B163="","",Gødning!B163)</f>
      </c>
      <c r="C164" s="368">
        <f>IF(Gødning!C163="","",Gødning!C163)</f>
      </c>
      <c r="D164" s="397">
        <f>IF(Gødning!D163="","",Gødning!D163)</f>
      </c>
      <c r="E164" s="397">
        <f>IF(Gødning!E163="","",Gødning!E163)</f>
      </c>
      <c r="F164" s="397">
        <f>IF(Gødning!F163="","",Gødning!F163)</f>
      </c>
      <c r="G164" s="397">
        <f>IF(Gødning!G163="","",Gødning!G163)</f>
      </c>
      <c r="H164" s="397">
        <f>IF(Gødning!H163="","",Gødning!H163)</f>
      </c>
      <c r="I164" s="397">
        <f>IF(Gødning!I163="","",Gødning!I163)</f>
      </c>
      <c r="J164" s="397">
        <f>IF(Gødning!J163="","",Gødning!J163)</f>
      </c>
      <c r="K164" s="397">
        <f>IF(Gødning!K163="","",Gødning!K163)</f>
      </c>
      <c r="L164" s="397">
        <f>IF(Gødning!L163="","",Gødning!L163)</f>
      </c>
      <c r="M164" s="397">
        <f>IF(Gødning!M163="","",Gødning!M163)</f>
      </c>
      <c r="N164" s="397">
        <f>IF(Gødning!N163="","",Gødning!N163)</f>
      </c>
      <c r="O164" s="397">
        <f>IF(Gødning!O163="","",Gødning!O163)</f>
      </c>
      <c r="P164" s="397">
        <f>IF(Gødning!P163="","",Gødning!P163)</f>
      </c>
      <c r="Q164" s="397">
        <f>IF(Gødning!Q163="","",Gødning!Q163)</f>
      </c>
      <c r="R164" s="397">
        <f>IF(Gødning!R163="","",Gødning!R163)</f>
      </c>
      <c r="S164" s="397">
        <f>IF(Gødning!S163="","",Gødning!S163)</f>
      </c>
      <c r="T164" s="397">
        <f>IF(Gødning!T163="","",Gødning!T163)</f>
      </c>
      <c r="U164" s="397">
        <f>IF(Gødning!U163="","",Gødning!U163)</f>
      </c>
      <c r="V164" s="398">
        <f>IF(Gødning!V163="","",Gødning!V163)</f>
      </c>
      <c r="W164" s="355">
        <f>IF(Gødning!W163="","",Gødning!W163)</f>
      </c>
    </row>
  </sheetData>
  <sheetProtection sheet="1" objects="1" scenarios="1"/>
  <mergeCells count="42">
    <mergeCell ref="J146:L146"/>
    <mergeCell ref="A149:B149"/>
    <mergeCell ref="N153:P153"/>
    <mergeCell ref="F4:K4"/>
    <mergeCell ref="O4:S4"/>
    <mergeCell ref="D128:U128"/>
    <mergeCell ref="D129:U129"/>
    <mergeCell ref="M56:O56"/>
    <mergeCell ref="P56:U56"/>
    <mergeCell ref="D124:U124"/>
    <mergeCell ref="D125:U125"/>
    <mergeCell ref="D126:U126"/>
    <mergeCell ref="D127:U127"/>
    <mergeCell ref="D120:U120"/>
    <mergeCell ref="D121:U121"/>
    <mergeCell ref="D122:U122"/>
    <mergeCell ref="D123:U123"/>
    <mergeCell ref="D116:U116"/>
    <mergeCell ref="D117:U117"/>
    <mergeCell ref="D118:U118"/>
    <mergeCell ref="D119:U119"/>
    <mergeCell ref="D112:U112"/>
    <mergeCell ref="D113:U113"/>
    <mergeCell ref="D114:U114"/>
    <mergeCell ref="D115:U115"/>
    <mergeCell ref="D108:U108"/>
    <mergeCell ref="D109:U109"/>
    <mergeCell ref="D110:U110"/>
    <mergeCell ref="D111:U111"/>
    <mergeCell ref="A1:V1"/>
    <mergeCell ref="D93:U93"/>
    <mergeCell ref="D94:U94"/>
    <mergeCell ref="D95:U95"/>
    <mergeCell ref="D96:U96"/>
    <mergeCell ref="D100:U100"/>
    <mergeCell ref="D101:U101"/>
    <mergeCell ref="D102:U102"/>
    <mergeCell ref="D107:U107"/>
    <mergeCell ref="D103:U103"/>
    <mergeCell ref="D104:U104"/>
    <mergeCell ref="D105:U105"/>
    <mergeCell ref="D106:U106"/>
  </mergeCells>
  <printOptions gridLines="1"/>
  <pageMargins left="0.24" right="0.27" top="0.39" bottom="0.28" header="0" footer="0"/>
  <pageSetup orientation="landscape" paperSize="9" scale="20" r:id="rId1"/>
  <headerFooter alignWithMargins="0">
    <oddFooter>&amp;L&amp;24&amp;Z&amp;F&amp;C&amp;24PROKNUS © Truls Wiberg 2008&amp;R&amp;24&amp;D&amp;T</oddFooter>
  </headerFooter>
  <rowBreaks count="3" manualBreakCount="3">
    <brk id="57" max="22" man="1"/>
    <brk id="97" max="22" man="1"/>
    <brk id="132"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PROKNUS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Truls Wiberg</dc:creator>
  <cp:keywords/>
  <dc:description/>
  <cp:lastModifiedBy>Truls Wiberg</cp:lastModifiedBy>
  <cp:lastPrinted>2008-05-23T06:46:47Z</cp:lastPrinted>
  <dcterms:created xsi:type="dcterms:W3CDTF">2007-02-19T08:13:11Z</dcterms:created>
  <dcterms:modified xsi:type="dcterms:W3CDTF">2008-05-23T06:49:01Z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1870597497</vt:i4>
  </property>
  <property fmtid="{D5CDD505-2E9C-101B-9397-08002B2CF9AE}" pid="3" name="_EmailSubject">
    <vt:lpwstr>Regneark Ver. 5.91</vt:lpwstr>
  </property>
  <property fmtid="{D5CDD505-2E9C-101B-9397-08002B2CF9AE}" pid="4" name="_AuthorEmail">
    <vt:lpwstr>proknus@dataiskoven.dk</vt:lpwstr>
  </property>
  <property fmtid="{D5CDD505-2E9C-101B-9397-08002B2CF9AE}" pid="5" name="_AuthorEmailDisplayName">
    <vt:lpwstr>Truls Wiberg</vt:lpwstr>
  </property>
</Properties>
</file>